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3.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C:\Users\johnl\Dropbox\Excel Tricks for Sports\"/>
    </mc:Choice>
  </mc:AlternateContent>
  <bookViews>
    <workbookView xWindow="0" yWindow="0" windowWidth="15990" windowHeight="9585" activeTab="3"/>
  </bookViews>
  <sheets>
    <sheet name="TeamReport" sheetId="5" r:id="rId1"/>
    <sheet name="PlayerReport" sheetId="6" r:id="rId2"/>
    <sheet name="Database" sheetId="3" r:id="rId3"/>
    <sheet name="FormulaReport" sheetId="7" r:id="rId4"/>
    <sheet name="ControlPanel" sheetId="1" r:id="rId5"/>
  </sheets>
  <definedNames>
    <definedName name="listMeasures">TBLDatabase[[#Headers],[Bodyweight (kg)]:[Strength - MTP/BW Ratio (N/kg)]]</definedName>
    <definedName name="listPlayerNames">ControlPanel!$C$4:$C$22</definedName>
    <definedName name="listPosition">ControlPanel!$E$4:$E$9</definedName>
    <definedName name="listTestPeriods">ControlPanel!$A$4:$A$15</definedName>
    <definedName name="Slicer_Test_Label">#N/A</definedName>
  </definedNames>
  <calcPr calcId="171027"/>
  <pivotCaches>
    <pivotCache cacheId="15"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7" l="1"/>
  <c r="G11" i="7" s="1"/>
  <c r="G4" i="7"/>
  <c r="F4" i="7"/>
  <c r="E4" i="7"/>
  <c r="D4" i="7"/>
  <c r="B7" i="7"/>
  <c r="C7" i="7" s="1"/>
  <c r="B8" i="7"/>
  <c r="C8" i="7" s="1"/>
  <c r="B9" i="7"/>
  <c r="C9" i="7" s="1"/>
  <c r="B10" i="7"/>
  <c r="C10" i="7" s="1"/>
  <c r="B6" i="7"/>
  <c r="C6" i="7" s="1"/>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E11" i="7" l="1"/>
  <c r="D11" i="7"/>
  <c r="F11" i="7"/>
  <c r="G10" i="7"/>
  <c r="D10" i="7"/>
  <c r="F6" i="7"/>
  <c r="D7" i="7"/>
  <c r="E6" i="7"/>
  <c r="D8" i="7"/>
  <c r="G8" i="7"/>
  <c r="G7" i="7"/>
  <c r="D6" i="7"/>
  <c r="F10" i="7"/>
  <c r="F8" i="7"/>
  <c r="F7" i="7"/>
  <c r="G6" i="7"/>
  <c r="E10" i="7"/>
  <c r="E8" i="7"/>
  <c r="E7" i="7"/>
  <c r="E9" i="7"/>
  <c r="D9" i="7"/>
  <c r="G9" i="7"/>
  <c r="F9" i="7"/>
  <c r="M18" i="3"/>
  <c r="M36" i="3"/>
  <c r="M9" i="3"/>
  <c r="M19" i="3"/>
  <c r="M28" i="3"/>
  <c r="M37" i="3"/>
  <c r="M10" i="3"/>
  <c r="M20" i="3"/>
  <c r="M29" i="3"/>
  <c r="M38" i="3"/>
  <c r="M11" i="3"/>
  <c r="M21" i="3"/>
  <c r="M30" i="3"/>
  <c r="M39" i="3"/>
  <c r="M12" i="3"/>
  <c r="M22" i="3"/>
  <c r="M31" i="3"/>
  <c r="M13" i="3"/>
  <c r="M23" i="3"/>
  <c r="M32" i="3"/>
  <c r="M40" i="3"/>
  <c r="M14" i="3"/>
  <c r="M24" i="3"/>
  <c r="M33" i="3"/>
  <c r="M41" i="3"/>
  <c r="M15" i="3"/>
  <c r="M25" i="3"/>
  <c r="M42" i="3"/>
  <c r="M16" i="3"/>
  <c r="M26" i="3"/>
  <c r="M34" i="3"/>
  <c r="M43" i="3"/>
  <c r="M17" i="3"/>
  <c r="M27" i="3"/>
  <c r="M35" i="3"/>
  <c r="M44" i="3"/>
  <c r="M8" i="3"/>
</calcChain>
</file>

<file path=xl/sharedStrings.xml><?xml version="1.0" encoding="utf-8"?>
<sst xmlns="http://schemas.openxmlformats.org/spreadsheetml/2006/main" count="230" uniqueCount="64">
  <si>
    <t>Lance Wallace</t>
  </si>
  <si>
    <t>Andy Johnson</t>
  </si>
  <si>
    <t>Mike Potter</t>
  </si>
  <si>
    <t>Chris Jackson</t>
  </si>
  <si>
    <t>Ronnie Cowan</t>
  </si>
  <si>
    <t>Nate Christensen</t>
  </si>
  <si>
    <t>Geoff Powrie</t>
  </si>
  <si>
    <t>Calvin Wood</t>
  </si>
  <si>
    <t>Gary Parks</t>
  </si>
  <si>
    <t>Kyle Watts</t>
  </si>
  <si>
    <t>Date</t>
  </si>
  <si>
    <t>Test Label</t>
  </si>
  <si>
    <t>Athlete Name</t>
  </si>
  <si>
    <t>Position</t>
  </si>
  <si>
    <t>Test 1</t>
  </si>
  <si>
    <t>Test 2</t>
  </si>
  <si>
    <t>Test 3</t>
  </si>
  <si>
    <t>Test 4</t>
  </si>
  <si>
    <t>Defender</t>
  </si>
  <si>
    <t>Attacker</t>
  </si>
  <si>
    <t>Midfield</t>
  </si>
  <si>
    <t>Strength - MTP Max Force (N)</t>
  </si>
  <si>
    <t>Power - CMJ (cm)</t>
  </si>
  <si>
    <t>Bodyweight (kg)</t>
  </si>
  <si>
    <t>Sum 8 (mm)</t>
  </si>
  <si>
    <t>Speed - 5m (s)</t>
  </si>
  <si>
    <t>Speed - 40m (s)</t>
  </si>
  <si>
    <t>Fitness - YoYo Distance (m)</t>
  </si>
  <si>
    <t>Strength - MTP/BW Ratio (N/kg)</t>
  </si>
  <si>
    <t>Descriptors - You can filter and report by these [Adding more e.g. Team, Phase, Year can be useful]</t>
  </si>
  <si>
    <t>Test Periods</t>
  </si>
  <si>
    <t>ET4S 85 # FITNESS TESTING DATABASE - TEST REPORTING PART 3</t>
  </si>
  <si>
    <t>Measures - Your raw data - make it easy to paste data in from raw files</t>
  </si>
  <si>
    <t>Derived data - calculated from the raw data</t>
  </si>
  <si>
    <t>Control Panel Lists</t>
  </si>
  <si>
    <t>Player Names</t>
  </si>
  <si>
    <t>Positions</t>
  </si>
  <si>
    <t>Test 5</t>
  </si>
  <si>
    <t>Grand Total</t>
  </si>
  <si>
    <t xml:space="preserve">Speed - 5m (s) </t>
  </si>
  <si>
    <t xml:space="preserve">Speed - 40m (s) </t>
  </si>
  <si>
    <t xml:space="preserve">Power - CMJ (cm) </t>
  </si>
  <si>
    <t xml:space="preserve">Strength - MTP/BW Ratio (N/kg) </t>
  </si>
  <si>
    <t>Attacker Average</t>
  </si>
  <si>
    <t>Defender Average</t>
  </si>
  <si>
    <t>Midfield Average</t>
  </si>
  <si>
    <t>Sum of Bodyweight (kg)</t>
  </si>
  <si>
    <t>Sum of Sum 8 (mm)</t>
  </si>
  <si>
    <t>Sum of Fitness - YoYo Distance (m)</t>
  </si>
  <si>
    <t>BW (kg)</t>
  </si>
  <si>
    <t xml:space="preserve">Sum 8 (mm) </t>
  </si>
  <si>
    <t xml:space="preserve">YoYo Distance (m) </t>
  </si>
  <si>
    <t xml:space="preserve">Speed - 5m (s)  </t>
  </si>
  <si>
    <t xml:space="preserve">Speed - 40m (s)  </t>
  </si>
  <si>
    <t xml:space="preserve">Power - CMJ (cm)  </t>
  </si>
  <si>
    <t xml:space="preserve">Strength - MTP/BW Ratio (N/kg)  </t>
  </si>
  <si>
    <t>Column Labels</t>
  </si>
  <si>
    <t>Values</t>
  </si>
  <si>
    <t>REPORT</t>
  </si>
  <si>
    <t>← Select</t>
  </si>
  <si>
    <t>Test</t>
  </si>
  <si>
    <t>Row</t>
  </si>
  <si>
    <t>Helper</t>
  </si>
  <si>
    <t>Pos 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</si>
</sst>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b/>
      <sz val="18"/>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14" fontId="0" fillId="0" borderId="0" xfId="0" applyNumberFormat="1"/>
    <xf numFmtId="0" fontId="0" fillId="0" borderId="0" xfId="0" applyAlignment="1">
      <alignment horizontal="center"/>
    </xf>
    <xf numFmtId="2" fontId="0" fillId="0" borderId="0" xfId="0" applyNumberFormat="1" applyAlignment="1">
      <alignment horizontal="center"/>
    </xf>
    <xf numFmtId="0" fontId="0" fillId="2" borderId="0" xfId="0" applyFill="1"/>
    <xf numFmtId="0" fontId="0" fillId="0" borderId="0" xfId="0" applyAlignment="1">
      <alignment horizontal="left"/>
    </xf>
    <xf numFmtId="0" fontId="0" fillId="3" borderId="0" xfId="0" applyFill="1"/>
    <xf numFmtId="164" fontId="0" fillId="0" borderId="0" xfId="0" applyNumberFormat="1" applyAlignment="1">
      <alignment horizontal="center"/>
    </xf>
    <xf numFmtId="0" fontId="2" fillId="0" borderId="0" xfId="0" applyFont="1"/>
    <xf numFmtId="0" fontId="1" fillId="0" borderId="0" xfId="0" applyFont="1"/>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0" fillId="4" borderId="0" xfId="0" applyFill="1"/>
    <xf numFmtId="0" fontId="0" fillId="4" borderId="0" xfId="0" applyFill="1" applyAlignment="1">
      <alignment horizontal="center"/>
    </xf>
    <xf numFmtId="0" fontId="3" fillId="0" borderId="0" xfId="0" applyFont="1"/>
    <xf numFmtId="0" fontId="0" fillId="0" borderId="1" xfId="0" applyBorder="1"/>
    <xf numFmtId="0" fontId="0" fillId="0" borderId="2" xfId="0" applyBorder="1"/>
    <xf numFmtId="0" fontId="0" fillId="0" borderId="3" xfId="0" applyBorder="1"/>
    <xf numFmtId="0" fontId="0" fillId="0" borderId="0" xfId="0" pivotButton="1"/>
    <xf numFmtId="0" fontId="0" fillId="0" borderId="0" xfId="0" applyNumberFormat="1"/>
    <xf numFmtId="2" fontId="0" fillId="0" borderId="0" xfId="0" applyNumberFormat="1"/>
    <xf numFmtId="1" fontId="0" fillId="0" borderId="0" xfId="0" applyNumberFormat="1"/>
    <xf numFmtId="164" fontId="0" fillId="0" borderId="0" xfId="0" applyNumberFormat="1"/>
    <xf numFmtId="0" fontId="4" fillId="0" borderId="0" xfId="0" applyFont="1"/>
    <xf numFmtId="0" fontId="0" fillId="4" borderId="5" xfId="0" applyFill="1" applyBorder="1" applyAlignment="1">
      <alignment horizontal="center"/>
    </xf>
    <xf numFmtId="0" fontId="0" fillId="4" borderId="6" xfId="0" applyFill="1" applyBorder="1" applyAlignment="1">
      <alignment horizontal="center"/>
    </xf>
    <xf numFmtId="0" fontId="0" fillId="4" borderId="7" xfId="0" applyFill="1" applyBorder="1" applyAlignment="1">
      <alignment horizontal="center"/>
    </xf>
    <xf numFmtId="0" fontId="0" fillId="0" borderId="0" xfId="0" applyAlignment="1">
      <alignment wrapText="1"/>
    </xf>
    <xf numFmtId="0" fontId="0" fillId="0" borderId="4" xfId="0" applyBorder="1"/>
    <xf numFmtId="14" fontId="0" fillId="0" borderId="4" xfId="0" applyNumberFormat="1" applyBorder="1"/>
    <xf numFmtId="2" fontId="0" fillId="0" borderId="4" xfId="0" applyNumberFormat="1" applyBorder="1" applyAlignment="1">
      <alignment horizontal="center"/>
    </xf>
    <xf numFmtId="1" fontId="0" fillId="0" borderId="4" xfId="0" applyNumberFormat="1" applyBorder="1" applyAlignment="1">
      <alignment horizontal="center"/>
    </xf>
    <xf numFmtId="0" fontId="1" fillId="0" borderId="4" xfId="0" applyFont="1" applyBorder="1" applyAlignment="1">
      <alignment wrapText="1"/>
    </xf>
    <xf numFmtId="0" fontId="1" fillId="0" borderId="4" xfId="0" applyFont="1" applyBorder="1" applyAlignment="1">
      <alignment horizontal="center" wrapText="1"/>
    </xf>
    <xf numFmtId="0" fontId="1" fillId="0" borderId="4" xfId="0" applyFont="1" applyBorder="1"/>
    <xf numFmtId="0" fontId="0" fillId="0" borderId="4" xfId="0" applyFill="1" applyBorder="1"/>
    <xf numFmtId="2" fontId="0" fillId="0" borderId="4" xfId="0" applyNumberFormat="1" applyFill="1" applyBorder="1" applyAlignment="1">
      <alignment horizontal="center"/>
    </xf>
  </cellXfs>
  <cellStyles count="1">
    <cellStyle name="Normal" xfId="0" builtinId="0"/>
  </cellStyles>
  <dxfs count="15">
    <dxf>
      <font>
        <color theme="0"/>
      </font>
    </dxf>
    <dxf>
      <font>
        <color theme="0"/>
      </font>
    </dxf>
    <dxf>
      <numFmt numFmtId="0" formatCode="General"/>
    </dxf>
    <dxf>
      <numFmt numFmtId="164" formatCode="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mm/yyyy"/>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352424</xdr:colOff>
      <xdr:row>2</xdr:row>
      <xdr:rowOff>114300</xdr:rowOff>
    </xdr:from>
    <xdr:to>
      <xdr:col>5</xdr:col>
      <xdr:colOff>285749</xdr:colOff>
      <xdr:row>7</xdr:row>
      <xdr:rowOff>142875</xdr:rowOff>
    </xdr:to>
    <mc:AlternateContent xmlns:mc="http://schemas.openxmlformats.org/markup-compatibility/2006">
      <mc:Choice xmlns:a14="http://schemas.microsoft.com/office/drawing/2010/main" Requires="a14">
        <xdr:graphicFrame macro="">
          <xdr:nvGraphicFramePr>
            <xdr:cNvPr id="2" name="Test Label"/>
            <xdr:cNvGraphicFramePr/>
          </xdr:nvGraphicFramePr>
          <xdr:xfrm>
            <a:off x="0" y="0"/>
            <a:ext cx="0" cy="0"/>
          </xdr:xfrm>
          <a:graphic>
            <a:graphicData uri="http://schemas.microsoft.com/office/drawing/2010/slicer">
              <sle:slicer xmlns:sle="http://schemas.microsoft.com/office/drawing/2010/slicer" name="Test Label"/>
            </a:graphicData>
          </a:graphic>
        </xdr:graphicFrame>
      </mc:Choice>
      <mc:Fallback>
        <xdr:sp macro="" textlink="">
          <xdr:nvSpPr>
            <xdr:cNvPr id="0" name=""/>
            <xdr:cNvSpPr>
              <a:spLocks noTextEdit="1"/>
            </xdr:cNvSpPr>
          </xdr:nvSpPr>
          <xdr:spPr>
            <a:xfrm>
              <a:off x="2800349" y="495300"/>
              <a:ext cx="3019425" cy="981075"/>
            </a:xfrm>
            <a:prstGeom prst="rect">
              <a:avLst/>
            </a:prstGeom>
            <a:solidFill>
              <a:prstClr val="white"/>
            </a:solidFill>
            <a:ln w="1">
              <a:solidFill>
                <a:prstClr val="green"/>
              </a:solidFill>
            </a:ln>
          </xdr:spPr>
          <xdr:txBody>
            <a:bodyPr vertOverflow="clip" horzOverflow="clip"/>
            <a:lstStyle/>
            <a:p>
              <a:r>
                <a:rPr lang="en-N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hnl" refreshedDate="42551.58636898148" createdVersion="6" refreshedVersion="6" minRefreshableVersion="3" recordCount="37">
  <cacheSource type="worksheet">
    <worksheetSource name="TBLDatabase"/>
  </cacheSource>
  <cacheFields count="12">
    <cacheField name="Date" numFmtId="14">
      <sharedItems containsSemiMixedTypes="0" containsNonDate="0" containsDate="1" containsString="0" minDate="2016-03-11T00:00:00" maxDate="2016-09-23T00:00:00"/>
    </cacheField>
    <cacheField name="Test Label" numFmtId="0">
      <sharedItems count="4">
        <s v="Test 1"/>
        <s v="Test 2"/>
        <s v="Test 3"/>
        <s v="Test 4"/>
      </sharedItems>
    </cacheField>
    <cacheField name="Athlete Name" numFmtId="0">
      <sharedItems count="10">
        <s v="Andy Johnson"/>
        <s v="Calvin Wood"/>
        <s v="Chris Jackson"/>
        <s v="Gary Parks"/>
        <s v="Geoff Powrie"/>
        <s v="Kyle Watts"/>
        <s v="Lance Wallace"/>
        <s v="Mike Potter"/>
        <s v="Nate Christensen"/>
        <s v="Ronnie Cowan"/>
      </sharedItems>
    </cacheField>
    <cacheField name="Position" numFmtId="0">
      <sharedItems count="3">
        <s v="Attacker"/>
        <s v="Defender"/>
        <s v="Midfield"/>
      </sharedItems>
    </cacheField>
    <cacheField name="Bodyweight (kg)" numFmtId="0">
      <sharedItems containsSemiMixedTypes="0" containsString="0" containsNumber="1" minValue="74.900000000000006" maxValue="92"/>
    </cacheField>
    <cacheField name="Sum 8 (mm)" numFmtId="0">
      <sharedItems containsSemiMixedTypes="0" containsString="0" containsNumber="1" containsInteger="1" minValue="46" maxValue="100"/>
    </cacheField>
    <cacheField name="Speed - 5m (s)" numFmtId="0">
      <sharedItems containsSemiMixedTypes="0" containsString="0" containsNumber="1" minValue="0.97" maxValue="1.08"/>
    </cacheField>
    <cacheField name="Speed - 40m (s)" numFmtId="0">
      <sharedItems containsSemiMixedTypes="0" containsString="0" containsNumber="1" minValue="4.6500000000000004" maxValue="5.04"/>
    </cacheField>
    <cacheField name="Fitness - YoYo Distance (m)" numFmtId="0">
      <sharedItems containsSemiMixedTypes="0" containsString="0" containsNumber="1" containsInteger="1" minValue="1760" maxValue="2520"/>
    </cacheField>
    <cacheField name="Strength - MTP Max Force (N)" numFmtId="0">
      <sharedItems containsSemiMixedTypes="0" containsString="0" containsNumber="1" containsInteger="1" minValue="1403" maxValue="1990"/>
    </cacheField>
    <cacheField name="Power - CMJ (cm)" numFmtId="0">
      <sharedItems containsSemiMixedTypes="0" containsString="0" containsNumber="1" containsInteger="1" minValue="62" maxValue="81"/>
    </cacheField>
    <cacheField name="Strength - MTP/BW Ratio (N/kg)" numFmtId="164">
      <sharedItems containsSemiMixedTypes="0" containsString="0" containsNumber="1" minValue="15.519911504424778" maxValue="26.172185430463575"/>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7">
  <r>
    <d v="2016-03-11T00:00:00"/>
    <x v="0"/>
    <x v="0"/>
    <x v="0"/>
    <n v="82.4"/>
    <n v="65"/>
    <n v="1.02"/>
    <n v="4.74"/>
    <n v="2000"/>
    <n v="1700"/>
    <n v="71"/>
    <n v="20.631067961165048"/>
  </r>
  <r>
    <d v="2016-03-11T00:00:00"/>
    <x v="0"/>
    <x v="1"/>
    <x v="0"/>
    <n v="79"/>
    <n v="71"/>
    <n v="1.08"/>
    <n v="4.8899999999999997"/>
    <n v="1920"/>
    <n v="1785"/>
    <n v="65"/>
    <n v="22.594936708860761"/>
  </r>
  <r>
    <d v="2016-03-11T00:00:00"/>
    <x v="0"/>
    <x v="2"/>
    <x v="0"/>
    <n v="75.8"/>
    <n v="47"/>
    <n v="0.99"/>
    <n v="4.82"/>
    <n v="2320"/>
    <n v="1597"/>
    <n v="62"/>
    <n v="21.068601583113459"/>
  </r>
  <r>
    <d v="2016-03-11T00:00:00"/>
    <x v="0"/>
    <x v="3"/>
    <x v="0"/>
    <n v="90.4"/>
    <n v="84"/>
    <n v="0.99"/>
    <n v="4.9000000000000004"/>
    <n v="1920"/>
    <n v="1403"/>
    <n v="77"/>
    <n v="15.519911504424778"/>
  </r>
  <r>
    <d v="2016-03-11T00:00:00"/>
    <x v="0"/>
    <x v="4"/>
    <x v="1"/>
    <n v="91.4"/>
    <n v="100"/>
    <n v="1.04"/>
    <n v="4.97"/>
    <n v="2400"/>
    <n v="1761"/>
    <n v="63"/>
    <n v="19.266958424507656"/>
  </r>
  <r>
    <d v="2016-03-11T00:00:00"/>
    <x v="0"/>
    <x v="5"/>
    <x v="1"/>
    <n v="87.4"/>
    <n v="82"/>
    <n v="1.04"/>
    <n v="4.88"/>
    <n v="2000"/>
    <n v="1550"/>
    <n v="77"/>
    <n v="17.734553775743706"/>
  </r>
  <r>
    <d v="2016-03-11T00:00:00"/>
    <x v="0"/>
    <x v="6"/>
    <x v="1"/>
    <n v="84.5"/>
    <n v="68"/>
    <n v="0.98"/>
    <n v="4.6500000000000004"/>
    <n v="2080"/>
    <n v="1907"/>
    <n v="71"/>
    <n v="22.568047337278106"/>
  </r>
  <r>
    <d v="2016-03-11T00:00:00"/>
    <x v="0"/>
    <x v="7"/>
    <x v="2"/>
    <n v="79"/>
    <n v="55"/>
    <n v="1.02"/>
    <n v="4.99"/>
    <n v="2040"/>
    <n v="1747"/>
    <n v="66"/>
    <n v="22.11392405063291"/>
  </r>
  <r>
    <d v="2016-03-11T00:00:00"/>
    <x v="0"/>
    <x v="8"/>
    <x v="2"/>
    <n v="82.2"/>
    <n v="71"/>
    <n v="0.99"/>
    <n v="4.74"/>
    <n v="1880"/>
    <n v="1692"/>
    <n v="64"/>
    <n v="20.583941605839417"/>
  </r>
  <r>
    <d v="2016-03-11T00:00:00"/>
    <x v="0"/>
    <x v="9"/>
    <x v="2"/>
    <n v="85.6"/>
    <n v="58"/>
    <n v="1.02"/>
    <n v="5.0199999999999996"/>
    <n v="2520"/>
    <n v="1826"/>
    <n v="71"/>
    <n v="21.331775700934582"/>
  </r>
  <r>
    <d v="2016-05-20T00:00:00"/>
    <x v="1"/>
    <x v="0"/>
    <x v="0"/>
    <n v="82.9"/>
    <n v="69"/>
    <n v="1.04"/>
    <n v="4.7300000000000004"/>
    <n v="2080"/>
    <n v="1633"/>
    <n v="73"/>
    <n v="19.698431845597103"/>
  </r>
  <r>
    <d v="2016-05-20T00:00:00"/>
    <x v="1"/>
    <x v="1"/>
    <x v="0"/>
    <n v="79.900000000000006"/>
    <n v="78"/>
    <n v="1.06"/>
    <n v="4.78"/>
    <n v="1800"/>
    <n v="1699"/>
    <n v="67"/>
    <n v="21.264080100125156"/>
  </r>
  <r>
    <d v="2016-05-20T00:00:00"/>
    <x v="1"/>
    <x v="2"/>
    <x v="0"/>
    <n v="75.5"/>
    <n v="49"/>
    <n v="0.98"/>
    <n v="4.84"/>
    <n v="2240"/>
    <n v="1976"/>
    <n v="65"/>
    <n v="26.172185430463575"/>
  </r>
  <r>
    <d v="2016-05-20T00:00:00"/>
    <x v="1"/>
    <x v="3"/>
    <x v="0"/>
    <n v="90"/>
    <n v="80"/>
    <n v="1"/>
    <n v="4.92"/>
    <n v="1960"/>
    <n v="1547"/>
    <n v="72"/>
    <n v="17.18888888888889"/>
  </r>
  <r>
    <d v="2016-05-20T00:00:00"/>
    <x v="1"/>
    <x v="4"/>
    <x v="1"/>
    <n v="91.2"/>
    <n v="95"/>
    <n v="1.05"/>
    <n v="4.95"/>
    <n v="2440"/>
    <n v="1983"/>
    <n v="67"/>
    <n v="21.743421052631579"/>
  </r>
  <r>
    <d v="2016-05-20T00:00:00"/>
    <x v="1"/>
    <x v="5"/>
    <x v="1"/>
    <n v="88"/>
    <n v="84"/>
    <n v="1.06"/>
    <n v="4.8899999999999997"/>
    <n v="1960"/>
    <n v="1607"/>
    <n v="79"/>
    <n v="18.261363636363637"/>
  </r>
  <r>
    <d v="2016-05-20T00:00:00"/>
    <x v="1"/>
    <x v="6"/>
    <x v="1"/>
    <n v="85"/>
    <n v="65"/>
    <n v="0.99"/>
    <n v="4.68"/>
    <n v="1920"/>
    <n v="1584"/>
    <n v="70"/>
    <n v="18.63529411764706"/>
  </r>
  <r>
    <d v="2016-05-20T00:00:00"/>
    <x v="1"/>
    <x v="7"/>
    <x v="2"/>
    <n v="78.7"/>
    <n v="59"/>
    <n v="1.01"/>
    <n v="5.01"/>
    <n v="2000"/>
    <n v="1480"/>
    <n v="69"/>
    <n v="18.805590851334181"/>
  </r>
  <r>
    <d v="2016-05-20T00:00:00"/>
    <x v="1"/>
    <x v="8"/>
    <x v="2"/>
    <n v="82.5"/>
    <n v="68"/>
    <n v="0.98"/>
    <n v="4.7699999999999996"/>
    <n v="1840"/>
    <n v="1961"/>
    <n v="65"/>
    <n v="23.76969696969697"/>
  </r>
  <r>
    <d v="2016-05-20T00:00:00"/>
    <x v="1"/>
    <x v="9"/>
    <x v="2"/>
    <n v="85.7"/>
    <n v="57"/>
    <n v="1.03"/>
    <n v="5.04"/>
    <n v="2480"/>
    <n v="1910"/>
    <n v="68"/>
    <n v="22.287047841306883"/>
  </r>
  <r>
    <d v="2016-07-21T00:00:00"/>
    <x v="2"/>
    <x v="1"/>
    <x v="0"/>
    <n v="80.099999999999994"/>
    <n v="82"/>
    <n v="1.01"/>
    <n v="4.95"/>
    <n v="1960"/>
    <n v="1911"/>
    <n v="68"/>
    <n v="23.857677902621724"/>
  </r>
  <r>
    <d v="2016-07-21T00:00:00"/>
    <x v="2"/>
    <x v="2"/>
    <x v="0"/>
    <n v="74.900000000000006"/>
    <n v="46"/>
    <n v="0.99"/>
    <n v="4.88"/>
    <n v="2160"/>
    <n v="1857"/>
    <n v="68"/>
    <n v="24.79305740987984"/>
  </r>
  <r>
    <d v="2016-07-21T00:00:00"/>
    <x v="2"/>
    <x v="3"/>
    <x v="0"/>
    <n v="89.4"/>
    <n v="75"/>
    <n v="1.01"/>
    <n v="4.91"/>
    <n v="2000"/>
    <n v="1429"/>
    <n v="70"/>
    <n v="15.984340044742728"/>
  </r>
  <r>
    <d v="2016-07-21T00:00:00"/>
    <x v="2"/>
    <x v="4"/>
    <x v="1"/>
    <n v="92"/>
    <n v="92"/>
    <n v="1.02"/>
    <n v="4.99"/>
    <n v="2440"/>
    <n v="1430"/>
    <n v="66"/>
    <n v="15.543478260869565"/>
  </r>
  <r>
    <d v="2016-07-21T00:00:00"/>
    <x v="2"/>
    <x v="5"/>
    <x v="1"/>
    <n v="87.8"/>
    <n v="89"/>
    <n v="1.07"/>
    <n v="4.84"/>
    <n v="1920"/>
    <n v="1606"/>
    <n v="80"/>
    <n v="18.291571753986332"/>
  </r>
  <r>
    <d v="2016-07-21T00:00:00"/>
    <x v="2"/>
    <x v="6"/>
    <x v="1"/>
    <n v="85.2"/>
    <n v="69"/>
    <n v="1.01"/>
    <n v="4.67"/>
    <n v="1840"/>
    <n v="1537"/>
    <n v="72"/>
    <n v="18.039906103286384"/>
  </r>
  <r>
    <d v="2016-07-21T00:00:00"/>
    <x v="2"/>
    <x v="8"/>
    <x v="2"/>
    <n v="82.9"/>
    <n v="64"/>
    <n v="0.97"/>
    <n v="4.6900000000000004"/>
    <n v="1840"/>
    <n v="1868"/>
    <n v="67"/>
    <n v="22.533172496984317"/>
  </r>
  <r>
    <d v="2016-07-21T00:00:00"/>
    <x v="2"/>
    <x v="9"/>
    <x v="2"/>
    <n v="85.9"/>
    <n v="59"/>
    <n v="1.01"/>
    <n v="4.99"/>
    <n v="2480"/>
    <n v="1940"/>
    <n v="70"/>
    <n v="22.58440046565774"/>
  </r>
  <r>
    <d v="2016-09-22T00:00:00"/>
    <x v="3"/>
    <x v="0"/>
    <x v="0"/>
    <n v="81.900000000000006"/>
    <n v="55"/>
    <n v="1"/>
    <n v="4.7"/>
    <n v="2040"/>
    <n v="1779"/>
    <n v="70"/>
    <n v="21.721611721611719"/>
  </r>
  <r>
    <d v="2016-09-22T00:00:00"/>
    <x v="3"/>
    <x v="1"/>
    <x v="0"/>
    <n v="79.900000000000006"/>
    <n v="77"/>
    <n v="1.02"/>
    <n v="4.9000000000000004"/>
    <n v="2000"/>
    <n v="1419"/>
    <n v="69"/>
    <n v="17.759699624530661"/>
  </r>
  <r>
    <d v="2016-09-22T00:00:00"/>
    <x v="3"/>
    <x v="2"/>
    <x v="0"/>
    <n v="75.8"/>
    <n v="48"/>
    <n v="0.97"/>
    <n v="4.8099999999999996"/>
    <n v="2240"/>
    <n v="1583"/>
    <n v="70"/>
    <n v="20.883905013192614"/>
  </r>
  <r>
    <d v="2016-09-22T00:00:00"/>
    <x v="3"/>
    <x v="3"/>
    <x v="0"/>
    <n v="90.2"/>
    <n v="81"/>
    <n v="1.02"/>
    <n v="4.87"/>
    <n v="1920"/>
    <n v="1826"/>
    <n v="71"/>
    <n v="20.243902439024389"/>
  </r>
  <r>
    <d v="2016-09-22T00:00:00"/>
    <x v="3"/>
    <x v="5"/>
    <x v="1"/>
    <n v="88.9"/>
    <n v="85"/>
    <n v="1.05"/>
    <n v="4.88"/>
    <n v="1880"/>
    <n v="1452"/>
    <n v="81"/>
    <n v="16.332958380202474"/>
  </r>
  <r>
    <d v="2016-09-22T00:00:00"/>
    <x v="3"/>
    <x v="6"/>
    <x v="1"/>
    <n v="85.6"/>
    <n v="63"/>
    <n v="1.04"/>
    <n v="4.7"/>
    <n v="1800"/>
    <n v="1862"/>
    <n v="74"/>
    <n v="21.752336448598133"/>
  </r>
  <r>
    <d v="2016-09-22T00:00:00"/>
    <x v="3"/>
    <x v="7"/>
    <x v="2"/>
    <n v="78.2"/>
    <n v="55"/>
    <n v="1.04"/>
    <n v="5.03"/>
    <n v="2040"/>
    <n v="1681"/>
    <n v="62"/>
    <n v="21.496163682864449"/>
  </r>
  <r>
    <d v="2016-09-22T00:00:00"/>
    <x v="3"/>
    <x v="8"/>
    <x v="2"/>
    <n v="82.7"/>
    <n v="68"/>
    <n v="0.98"/>
    <n v="4.6500000000000004"/>
    <n v="1760"/>
    <n v="1469"/>
    <n v="69"/>
    <n v="17.762998790810158"/>
  </r>
  <r>
    <d v="2016-09-22T00:00:00"/>
    <x v="3"/>
    <x v="9"/>
    <x v="2"/>
    <n v="86.1"/>
    <n v="55"/>
    <n v="1.04"/>
    <n v="5.04"/>
    <n v="2440"/>
    <n v="1990"/>
    <n v="74"/>
    <n v="23.11265969802555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5"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0:L24" firstHeaderRow="0" firstDataRow="1" firstDataCol="2" rowPageCount="1" colPageCount="1"/>
  <pivotFields count="12">
    <pivotField compact="0" numFmtId="14" outline="0" subtotalTop="0" showAll="0"/>
    <pivotField axis="axisPage" compact="0" outline="0" subtotalTop="0" showAll="0">
      <items count="5">
        <item x="0"/>
        <item x="1"/>
        <item x="2"/>
        <item x="3"/>
        <item t="default"/>
      </items>
    </pivotField>
    <pivotField axis="axisRow" compact="0" outline="0" subtotalTop="0" showAll="0">
      <items count="11">
        <item x="0"/>
        <item x="1"/>
        <item x="2"/>
        <item x="3"/>
        <item x="4"/>
        <item x="5"/>
        <item x="6"/>
        <item x="7"/>
        <item x="8"/>
        <item x="9"/>
        <item t="default"/>
      </items>
    </pivotField>
    <pivotField axis="axisRow" compact="0" outline="0" subtotalTop="0" showAll="0" avgSubtotal="1">
      <items count="4">
        <item x="0"/>
        <item x="1"/>
        <item x="2"/>
        <item t="avg"/>
      </items>
    </pivotField>
    <pivotField dataField="1" compact="0" outline="0" subtotalTop="0" showAll="0"/>
    <pivotField dataField="1" compact="0" outline="0" subtotalTop="0" showAll="0"/>
    <pivotField compact="0" outline="0" subtotalTop="0" showAll="0"/>
    <pivotField compact="0" outline="0" subtotalTop="0" showAll="0"/>
    <pivotField dataField="1" compact="0" outline="0" subtotalTop="0" showAll="0"/>
    <pivotField compact="0" outline="0" subtotalTop="0" showAll="0"/>
    <pivotField compact="0" outline="0" subtotalTop="0" showAll="0"/>
    <pivotField compact="0" numFmtId="164" outline="0" subtotalTop="0" showAll="0"/>
  </pivotFields>
  <rowFields count="2">
    <field x="3"/>
    <field x="2"/>
  </rowFields>
  <rowItems count="14">
    <i>
      <x/>
      <x/>
    </i>
    <i r="1">
      <x v="1"/>
    </i>
    <i r="1">
      <x v="2"/>
    </i>
    <i r="1">
      <x v="3"/>
    </i>
    <i t="avg">
      <x/>
    </i>
    <i>
      <x v="1"/>
      <x v="4"/>
    </i>
    <i r="1">
      <x v="5"/>
    </i>
    <i r="1">
      <x v="6"/>
    </i>
    <i t="avg">
      <x v="1"/>
    </i>
    <i>
      <x v="2"/>
      <x v="7"/>
    </i>
    <i r="1">
      <x v="8"/>
    </i>
    <i r="1">
      <x v="9"/>
    </i>
    <i t="avg">
      <x v="2"/>
    </i>
    <i t="grand">
      <x/>
    </i>
  </rowItems>
  <colFields count="1">
    <field x="-2"/>
  </colFields>
  <colItems count="3">
    <i>
      <x/>
    </i>
    <i i="1">
      <x v="1"/>
    </i>
    <i i="2">
      <x v="2"/>
    </i>
  </colItems>
  <pageFields count="1">
    <pageField fld="1" item="0" hier="-1"/>
  </pageFields>
  <dataFields count="3">
    <dataField name="BW (kg)" fld="4" baseField="0" baseItem="0" numFmtId="164"/>
    <dataField name="Sum 8 (mm) " fld="5" baseField="0" baseItem="0" numFmtId="1"/>
    <dataField name="YoYo Distance (m) " fld="8" baseField="0" baseItem="0" numFmtId="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5"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A10:F24" firstHeaderRow="0" firstDataRow="1" firstDataCol="2" rowPageCount="1" colPageCount="1"/>
  <pivotFields count="12">
    <pivotField compact="0" numFmtId="14" outline="0" subtotalTop="0" showAll="0"/>
    <pivotField axis="axisPage" compact="0" outline="0" subtotalTop="0" showAll="0">
      <items count="5">
        <item x="0"/>
        <item x="1"/>
        <item x="2"/>
        <item x="3"/>
        <item t="default"/>
      </items>
    </pivotField>
    <pivotField axis="axisRow" compact="0" outline="0" subtotalTop="0" showAll="0">
      <items count="11">
        <item x="0"/>
        <item x="1"/>
        <item x="2"/>
        <item x="3"/>
        <item x="4"/>
        <item x="5"/>
        <item x="6"/>
        <item x="7"/>
        <item x="8"/>
        <item x="9"/>
        <item t="default"/>
      </items>
    </pivotField>
    <pivotField axis="axisRow" compact="0" outline="0" subtotalTop="0" showAll="0" avgSubtotal="1">
      <items count="4">
        <item x="0"/>
        <item x="1"/>
        <item x="2"/>
        <item t="avg"/>
      </items>
    </pivotField>
    <pivotField compact="0" outline="0" subtotalTop="0" showAll="0"/>
    <pivotField compact="0" outline="0" subtotalTop="0" showAll="0"/>
    <pivotField dataField="1" compact="0" outline="0" subtotalTop="0" showAll="0"/>
    <pivotField dataField="1" compact="0" outline="0" subtotalTop="0" showAll="0"/>
    <pivotField compact="0" outline="0" subtotalTop="0" showAll="0"/>
    <pivotField compact="0" outline="0" subtotalTop="0" showAll="0"/>
    <pivotField dataField="1" compact="0" outline="0" subtotalTop="0" showAll="0"/>
    <pivotField dataField="1" compact="0" numFmtId="164" outline="0" subtotalTop="0" showAll="0"/>
  </pivotFields>
  <rowFields count="2">
    <field x="3"/>
    <field x="2"/>
  </rowFields>
  <rowItems count="14">
    <i>
      <x/>
      <x/>
    </i>
    <i r="1">
      <x v="1"/>
    </i>
    <i r="1">
      <x v="2"/>
    </i>
    <i r="1">
      <x v="3"/>
    </i>
    <i t="avg">
      <x/>
    </i>
    <i>
      <x v="1"/>
      <x v="4"/>
    </i>
    <i r="1">
      <x v="5"/>
    </i>
    <i r="1">
      <x v="6"/>
    </i>
    <i t="avg">
      <x v="1"/>
    </i>
    <i>
      <x v="2"/>
      <x v="7"/>
    </i>
    <i r="1">
      <x v="8"/>
    </i>
    <i r="1">
      <x v="9"/>
    </i>
    <i t="avg">
      <x v="2"/>
    </i>
    <i t="grand">
      <x/>
    </i>
  </rowItems>
  <colFields count="1">
    <field x="-2"/>
  </colFields>
  <colItems count="4">
    <i>
      <x/>
    </i>
    <i i="1">
      <x v="1"/>
    </i>
    <i i="2">
      <x v="2"/>
    </i>
    <i i="3">
      <x v="3"/>
    </i>
  </colItems>
  <pageFields count="1">
    <pageField fld="1" item="0" hier="-1"/>
  </pageFields>
  <dataFields count="4">
    <dataField name="Speed - 5m (s) " fld="6" baseField="0" baseItem="0" numFmtId="2"/>
    <dataField name="Speed - 40m (s) " fld="7" baseField="0" baseItem="0" numFmtId="2"/>
    <dataField name="Power - CMJ (cm) " fld="10" baseField="0" baseItem="0" numFmtId="1"/>
    <dataField name="Strength - MTP/BW Ratio (N/kg) " fld="11"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4" cacheId="15" dataOnRows="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A3:E11" firstHeaderRow="1" firstDataRow="2" firstDataCol="1" rowPageCount="1" colPageCount="1"/>
  <pivotFields count="12">
    <pivotField numFmtId="14" showAll="0"/>
    <pivotField axis="axisCol" showAll="0">
      <items count="5">
        <item x="0"/>
        <item x="1"/>
        <item x="2"/>
        <item x="3"/>
        <item t="default"/>
      </items>
    </pivotField>
    <pivotField axis="axisPage" showAll="0">
      <items count="11">
        <item x="0"/>
        <item x="1"/>
        <item x="2"/>
        <item x="3"/>
        <item x="4"/>
        <item x="5"/>
        <item x="6"/>
        <item x="7"/>
        <item x="8"/>
        <item x="9"/>
        <item t="default"/>
      </items>
    </pivotField>
    <pivotField showAll="0"/>
    <pivotField dataField="1" showAll="0"/>
    <pivotField dataField="1" showAll="0"/>
    <pivotField dataField="1" showAll="0"/>
    <pivotField dataField="1" showAll="0"/>
    <pivotField dataField="1" showAll="0"/>
    <pivotField showAll="0"/>
    <pivotField dataField="1" showAll="0"/>
    <pivotField dataField="1" numFmtId="164" showAll="0"/>
  </pivotFields>
  <rowFields count="1">
    <field x="-2"/>
  </rowFields>
  <rowItems count="7">
    <i>
      <x/>
    </i>
    <i i="1">
      <x v="1"/>
    </i>
    <i i="2">
      <x v="2"/>
    </i>
    <i i="3">
      <x v="3"/>
    </i>
    <i i="4">
      <x v="4"/>
    </i>
    <i i="5">
      <x v="5"/>
    </i>
    <i i="6">
      <x v="6"/>
    </i>
  </rowItems>
  <colFields count="1">
    <field x="1"/>
  </colFields>
  <colItems count="4">
    <i>
      <x/>
    </i>
    <i>
      <x v="1"/>
    </i>
    <i>
      <x v="2"/>
    </i>
    <i>
      <x v="3"/>
    </i>
  </colItems>
  <pageFields count="1">
    <pageField fld="2" item="8" hier="-1"/>
  </pageFields>
  <dataFields count="7">
    <dataField name="Sum of Bodyweight (kg)" fld="4" baseField="0" baseItem="0"/>
    <dataField name="Sum of Sum 8 (mm)" fld="5" baseField="0" baseItem="0"/>
    <dataField name="Speed - 5m (s)  " fld="6" baseField="0" baseItem="0" numFmtId="2"/>
    <dataField name="Speed - 40m (s)  " fld="7" baseField="0" baseItem="0" numFmtId="2"/>
    <dataField name="Power - CMJ (cm)  " fld="10" baseField="0" baseItem="0" numFmtId="1"/>
    <dataField name="Strength - MTP/BW Ratio (N/kg)  " fld="11" baseField="0" baseItem="0" numFmtId="164"/>
    <dataField name="Sum of Fitness - YoYo Distance (m)" fld="8" baseField="0" baseItem="0"/>
  </dataFields>
  <pivotTableStyleInfo name="PivotStyleMedium2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est_Label" sourceName="Test Label">
  <pivotTables>
    <pivotTable tabId="5" name="PivotTable2"/>
    <pivotTable tabId="5" name="PivotTable3"/>
  </pivotTables>
  <data>
    <tabular pivotCacheId="1">
      <items count="4">
        <i x="0" s="1"/>
        <i x="1"/>
        <i x="2"/>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est Label" cache="Slicer_Test_Label" caption="Test Label" columnCount="2" style="SlicerStyleDark5" rowHeight="241300"/>
</slicers>
</file>

<file path=xl/tables/table1.xml><?xml version="1.0" encoding="utf-8"?>
<table xmlns="http://schemas.openxmlformats.org/spreadsheetml/2006/main" id="1" name="TBLDatabase" displayName="TBLDatabase" ref="A7:M44" totalsRowShown="0" headerRowDxfId="14" dataDxfId="13">
  <sortState ref="A8:L44">
    <sortCondition ref="B8:B44"/>
    <sortCondition ref="C8:C44"/>
  </sortState>
  <tableColumns count="13">
    <tableColumn id="1" name="Date" dataDxfId="12"/>
    <tableColumn id="2" name="Test Label" dataDxfId="11"/>
    <tableColumn id="3" name="Athlete Name"/>
    <tableColumn id="13" name="Helper" dataDxfId="2">
      <calculatedColumnFormula>TBLDatabase[[#This Row],[Athlete Name]]&amp;TBLDatabase[[#This Row],[Test Label]]</calculatedColumnFormula>
    </tableColumn>
    <tableColumn id="4" name="Position"/>
    <tableColumn id="5" name="Bodyweight (kg)" dataDxfId="10"/>
    <tableColumn id="6" name="Sum 8 (mm)" dataDxfId="9"/>
    <tableColumn id="7" name="Speed - 5m (s)" dataDxfId="8"/>
    <tableColumn id="8" name="Speed - 40m (s)" dataDxfId="7"/>
    <tableColumn id="9" name="Fitness - YoYo Distance (m)" dataDxfId="6"/>
    <tableColumn id="10" name="Strength - MTP Max Force (N)" dataDxfId="5"/>
    <tableColumn id="11" name="Power - CMJ (cm)" dataDxfId="4"/>
    <tableColumn id="12" name="Strength - MTP/BW Ratio (N/kg)" dataDxfId="3">
      <calculatedColumnFormula>K8/F8</calculatedColumnFormula>
    </tableColumn>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L24"/>
  <sheetViews>
    <sheetView workbookViewId="0">
      <selection activeCell="F4" sqref="F4"/>
    </sheetView>
  </sheetViews>
  <sheetFormatPr defaultRowHeight="15" x14ac:dyDescent="0.25"/>
  <cols>
    <col min="1" max="1" width="20.28515625" bestFit="1" customWidth="1"/>
    <col min="2" max="2" width="16.42578125" customWidth="1"/>
    <col min="3" max="3" width="14.140625" customWidth="1"/>
    <col min="4" max="4" width="15.140625" customWidth="1"/>
    <col min="5" max="5" width="17" customWidth="1"/>
    <col min="6" max="6" width="30.42578125" bestFit="1" customWidth="1"/>
    <col min="7" max="7" width="3" customWidth="1"/>
    <col min="8" max="8" width="20.28515625" bestFit="1" customWidth="1"/>
    <col min="9" max="9" width="16.42578125" customWidth="1"/>
    <col min="10" max="10" width="8" customWidth="1"/>
    <col min="11" max="11" width="12" customWidth="1"/>
    <col min="12" max="12" width="17.85546875" customWidth="1"/>
    <col min="13" max="13" width="30.42578125" bestFit="1" customWidth="1"/>
  </cols>
  <sheetData>
    <row r="8" spans="1:12" x14ac:dyDescent="0.25">
      <c r="A8" s="19" t="s">
        <v>11</v>
      </c>
      <c r="B8" t="s">
        <v>14</v>
      </c>
      <c r="H8" s="19" t="s">
        <v>11</v>
      </c>
      <c r="I8" t="s">
        <v>14</v>
      </c>
    </row>
    <row r="10" spans="1:12" x14ac:dyDescent="0.25">
      <c r="A10" s="19" t="s">
        <v>13</v>
      </c>
      <c r="B10" s="19" t="s">
        <v>12</v>
      </c>
      <c r="C10" t="s">
        <v>39</v>
      </c>
      <c r="D10" t="s">
        <v>40</v>
      </c>
      <c r="E10" t="s">
        <v>41</v>
      </c>
      <c r="F10" t="s">
        <v>42</v>
      </c>
      <c r="H10" s="19" t="s">
        <v>13</v>
      </c>
      <c r="I10" s="19" t="s">
        <v>12</v>
      </c>
      <c r="J10" t="s">
        <v>49</v>
      </c>
      <c r="K10" t="s">
        <v>50</v>
      </c>
      <c r="L10" t="s">
        <v>51</v>
      </c>
    </row>
    <row r="11" spans="1:12" x14ac:dyDescent="0.25">
      <c r="A11" t="s">
        <v>19</v>
      </c>
      <c r="B11" t="s">
        <v>1</v>
      </c>
      <c r="C11" s="21">
        <v>1.02</v>
      </c>
      <c r="D11" s="21">
        <v>4.74</v>
      </c>
      <c r="E11" s="22">
        <v>71</v>
      </c>
      <c r="F11" s="23">
        <v>20.631067961165048</v>
      </c>
      <c r="H11" t="s">
        <v>19</v>
      </c>
      <c r="I11" t="s">
        <v>1</v>
      </c>
      <c r="J11" s="23">
        <v>82.4</v>
      </c>
      <c r="K11" s="22">
        <v>65</v>
      </c>
      <c r="L11" s="22">
        <v>2000</v>
      </c>
    </row>
    <row r="12" spans="1:12" x14ac:dyDescent="0.25">
      <c r="B12" t="s">
        <v>7</v>
      </c>
      <c r="C12" s="21">
        <v>1.08</v>
      </c>
      <c r="D12" s="21">
        <v>4.8899999999999997</v>
      </c>
      <c r="E12" s="22">
        <v>65</v>
      </c>
      <c r="F12" s="23">
        <v>22.594936708860761</v>
      </c>
      <c r="I12" t="s">
        <v>7</v>
      </c>
      <c r="J12" s="23">
        <v>79</v>
      </c>
      <c r="K12" s="22">
        <v>71</v>
      </c>
      <c r="L12" s="22">
        <v>1920</v>
      </c>
    </row>
    <row r="13" spans="1:12" x14ac:dyDescent="0.25">
      <c r="B13" t="s">
        <v>3</v>
      </c>
      <c r="C13" s="21">
        <v>0.99</v>
      </c>
      <c r="D13" s="21">
        <v>4.82</v>
      </c>
      <c r="E13" s="22">
        <v>62</v>
      </c>
      <c r="F13" s="23">
        <v>21.068601583113459</v>
      </c>
      <c r="I13" t="s">
        <v>3</v>
      </c>
      <c r="J13" s="23">
        <v>75.8</v>
      </c>
      <c r="K13" s="22">
        <v>47</v>
      </c>
      <c r="L13" s="22">
        <v>2320</v>
      </c>
    </row>
    <row r="14" spans="1:12" x14ac:dyDescent="0.25">
      <c r="B14" t="s">
        <v>8</v>
      </c>
      <c r="C14" s="21">
        <v>0.99</v>
      </c>
      <c r="D14" s="21">
        <v>4.9000000000000004</v>
      </c>
      <c r="E14" s="22">
        <v>77</v>
      </c>
      <c r="F14" s="23">
        <v>15.519911504424778</v>
      </c>
      <c r="I14" t="s">
        <v>8</v>
      </c>
      <c r="J14" s="23">
        <v>90.4</v>
      </c>
      <c r="K14" s="22">
        <v>84</v>
      </c>
      <c r="L14" s="22">
        <v>1920</v>
      </c>
    </row>
    <row r="15" spans="1:12" x14ac:dyDescent="0.25">
      <c r="A15" t="s">
        <v>43</v>
      </c>
      <c r="C15" s="21">
        <v>1.02</v>
      </c>
      <c r="D15" s="21">
        <v>4.8375000000000004</v>
      </c>
      <c r="E15" s="22">
        <v>68.75</v>
      </c>
      <c r="F15" s="23">
        <v>19.953629439391012</v>
      </c>
      <c r="H15" t="s">
        <v>43</v>
      </c>
      <c r="J15" s="23">
        <v>81.900000000000006</v>
      </c>
      <c r="K15" s="22">
        <v>66.75</v>
      </c>
      <c r="L15" s="22">
        <v>2040</v>
      </c>
    </row>
    <row r="16" spans="1:12" x14ac:dyDescent="0.25">
      <c r="A16" t="s">
        <v>18</v>
      </c>
      <c r="B16" t="s">
        <v>6</v>
      </c>
      <c r="C16" s="21">
        <v>1.04</v>
      </c>
      <c r="D16" s="21">
        <v>4.97</v>
      </c>
      <c r="E16" s="22">
        <v>63</v>
      </c>
      <c r="F16" s="23">
        <v>19.266958424507656</v>
      </c>
      <c r="H16" t="s">
        <v>18</v>
      </c>
      <c r="I16" t="s">
        <v>6</v>
      </c>
      <c r="J16" s="23">
        <v>91.4</v>
      </c>
      <c r="K16" s="22">
        <v>100</v>
      </c>
      <c r="L16" s="22">
        <v>2400</v>
      </c>
    </row>
    <row r="17" spans="1:12" x14ac:dyDescent="0.25">
      <c r="B17" t="s">
        <v>9</v>
      </c>
      <c r="C17" s="21">
        <v>1.04</v>
      </c>
      <c r="D17" s="21">
        <v>4.88</v>
      </c>
      <c r="E17" s="22">
        <v>77</v>
      </c>
      <c r="F17" s="23">
        <v>17.734553775743706</v>
      </c>
      <c r="I17" t="s">
        <v>9</v>
      </c>
      <c r="J17" s="23">
        <v>87.4</v>
      </c>
      <c r="K17" s="22">
        <v>82</v>
      </c>
      <c r="L17" s="22">
        <v>2000</v>
      </c>
    </row>
    <row r="18" spans="1:12" x14ac:dyDescent="0.25">
      <c r="B18" t="s">
        <v>0</v>
      </c>
      <c r="C18" s="21">
        <v>0.98</v>
      </c>
      <c r="D18" s="21">
        <v>4.6500000000000004</v>
      </c>
      <c r="E18" s="22">
        <v>71</v>
      </c>
      <c r="F18" s="23">
        <v>22.568047337278106</v>
      </c>
      <c r="I18" t="s">
        <v>0</v>
      </c>
      <c r="J18" s="23">
        <v>84.5</v>
      </c>
      <c r="K18" s="22">
        <v>68</v>
      </c>
      <c r="L18" s="22">
        <v>2080</v>
      </c>
    </row>
    <row r="19" spans="1:12" x14ac:dyDescent="0.25">
      <c r="A19" t="s">
        <v>44</v>
      </c>
      <c r="C19" s="21">
        <v>1.02</v>
      </c>
      <c r="D19" s="21">
        <v>4.833333333333333</v>
      </c>
      <c r="E19" s="22">
        <v>70.333333333333329</v>
      </c>
      <c r="F19" s="23">
        <v>19.856519845843156</v>
      </c>
      <c r="H19" t="s">
        <v>44</v>
      </c>
      <c r="J19" s="23">
        <v>87.766666666666666</v>
      </c>
      <c r="K19" s="22">
        <v>83.333333333333329</v>
      </c>
      <c r="L19" s="22">
        <v>2160</v>
      </c>
    </row>
    <row r="20" spans="1:12" x14ac:dyDescent="0.25">
      <c r="A20" t="s">
        <v>20</v>
      </c>
      <c r="B20" t="s">
        <v>2</v>
      </c>
      <c r="C20" s="21">
        <v>1.02</v>
      </c>
      <c r="D20" s="21">
        <v>4.99</v>
      </c>
      <c r="E20" s="22">
        <v>66</v>
      </c>
      <c r="F20" s="23">
        <v>22.11392405063291</v>
      </c>
      <c r="H20" t="s">
        <v>20</v>
      </c>
      <c r="I20" t="s">
        <v>2</v>
      </c>
      <c r="J20" s="23">
        <v>79</v>
      </c>
      <c r="K20" s="22">
        <v>55</v>
      </c>
      <c r="L20" s="22">
        <v>2040</v>
      </c>
    </row>
    <row r="21" spans="1:12" x14ac:dyDescent="0.25">
      <c r="B21" t="s">
        <v>5</v>
      </c>
      <c r="C21" s="21">
        <v>0.99</v>
      </c>
      <c r="D21" s="21">
        <v>4.74</v>
      </c>
      <c r="E21" s="22">
        <v>64</v>
      </c>
      <c r="F21" s="23">
        <v>20.583941605839417</v>
      </c>
      <c r="I21" t="s">
        <v>5</v>
      </c>
      <c r="J21" s="23">
        <v>82.2</v>
      </c>
      <c r="K21" s="22">
        <v>71</v>
      </c>
      <c r="L21" s="22">
        <v>1880</v>
      </c>
    </row>
    <row r="22" spans="1:12" x14ac:dyDescent="0.25">
      <c r="B22" t="s">
        <v>4</v>
      </c>
      <c r="C22" s="21">
        <v>1.02</v>
      </c>
      <c r="D22" s="21">
        <v>5.0199999999999996</v>
      </c>
      <c r="E22" s="22">
        <v>71</v>
      </c>
      <c r="F22" s="23">
        <v>21.331775700934582</v>
      </c>
      <c r="I22" t="s">
        <v>4</v>
      </c>
      <c r="J22" s="23">
        <v>85.6</v>
      </c>
      <c r="K22" s="22">
        <v>58</v>
      </c>
      <c r="L22" s="22">
        <v>2520</v>
      </c>
    </row>
    <row r="23" spans="1:12" x14ac:dyDescent="0.25">
      <c r="A23" t="s">
        <v>45</v>
      </c>
      <c r="C23" s="21">
        <v>1.01</v>
      </c>
      <c r="D23" s="21">
        <v>4.916666666666667</v>
      </c>
      <c r="E23" s="22">
        <v>67</v>
      </c>
      <c r="F23" s="23">
        <v>21.343213785802305</v>
      </c>
      <c r="H23" t="s">
        <v>45</v>
      </c>
      <c r="J23" s="23">
        <v>82.266666666666666</v>
      </c>
      <c r="K23" s="22">
        <v>61.333333333333336</v>
      </c>
      <c r="L23" s="22">
        <v>2146.6666666666665</v>
      </c>
    </row>
    <row r="24" spans="1:12" x14ac:dyDescent="0.25">
      <c r="A24" t="s">
        <v>38</v>
      </c>
      <c r="C24" s="21">
        <v>10.17</v>
      </c>
      <c r="D24" s="21">
        <v>48.600000000000009</v>
      </c>
      <c r="E24" s="22">
        <v>687</v>
      </c>
      <c r="F24" s="23">
        <v>203.41371865250039</v>
      </c>
      <c r="H24" t="s">
        <v>38</v>
      </c>
      <c r="J24" s="23">
        <v>837.7</v>
      </c>
      <c r="K24" s="22">
        <v>701</v>
      </c>
      <c r="L24" s="22">
        <v>21080</v>
      </c>
    </row>
  </sheetData>
  <pageMargins left="0.7" right="0.7" top="0.75" bottom="0.75" header="0.3" footer="0.3"/>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A13" sqref="A13"/>
    </sheetView>
  </sheetViews>
  <sheetFormatPr defaultRowHeight="15" x14ac:dyDescent="0.25"/>
  <cols>
    <col min="1" max="1" width="32.28515625" customWidth="1"/>
    <col min="2" max="2" width="18.7109375" customWidth="1"/>
    <col min="3" max="5" width="6.140625" customWidth="1"/>
    <col min="6" max="6" width="11.28515625" customWidth="1"/>
    <col min="7" max="16" width="30.85546875" bestFit="1" customWidth="1"/>
    <col min="17" max="17" width="19.5703125" bestFit="1" customWidth="1"/>
    <col min="18" max="18" width="20.5703125" bestFit="1" customWidth="1"/>
    <col min="19" max="19" width="22.5703125" bestFit="1" customWidth="1"/>
    <col min="20" max="20" width="35.85546875" bestFit="1" customWidth="1"/>
  </cols>
  <sheetData>
    <row r="1" spans="1:5" x14ac:dyDescent="0.25">
      <c r="A1" s="19" t="s">
        <v>12</v>
      </c>
      <c r="B1" t="s">
        <v>5</v>
      </c>
    </row>
    <row r="3" spans="1:5" x14ac:dyDescent="0.25">
      <c r="B3" s="19" t="s">
        <v>56</v>
      </c>
    </row>
    <row r="4" spans="1:5" x14ac:dyDescent="0.25">
      <c r="A4" s="19" t="s">
        <v>57</v>
      </c>
      <c r="B4" t="s">
        <v>14</v>
      </c>
      <c r="C4" t="s">
        <v>15</v>
      </c>
      <c r="D4" t="s">
        <v>16</v>
      </c>
      <c r="E4" t="s">
        <v>17</v>
      </c>
    </row>
    <row r="5" spans="1:5" x14ac:dyDescent="0.25">
      <c r="A5" s="5" t="s">
        <v>46</v>
      </c>
      <c r="B5" s="20">
        <v>82.2</v>
      </c>
      <c r="C5" s="20">
        <v>82.5</v>
      </c>
      <c r="D5" s="20">
        <v>82.9</v>
      </c>
      <c r="E5" s="20">
        <v>82.7</v>
      </c>
    </row>
    <row r="6" spans="1:5" x14ac:dyDescent="0.25">
      <c r="A6" s="5" t="s">
        <v>47</v>
      </c>
      <c r="B6" s="20">
        <v>71</v>
      </c>
      <c r="C6" s="20">
        <v>68</v>
      </c>
      <c r="D6" s="20">
        <v>64</v>
      </c>
      <c r="E6" s="20">
        <v>68</v>
      </c>
    </row>
    <row r="7" spans="1:5" x14ac:dyDescent="0.25">
      <c r="A7" s="5" t="s">
        <v>52</v>
      </c>
      <c r="B7" s="21">
        <v>0.99</v>
      </c>
      <c r="C7" s="21">
        <v>0.98</v>
      </c>
      <c r="D7" s="21">
        <v>0.97</v>
      </c>
      <c r="E7" s="21">
        <v>0.98</v>
      </c>
    </row>
    <row r="8" spans="1:5" x14ac:dyDescent="0.25">
      <c r="A8" s="5" t="s">
        <v>53</v>
      </c>
      <c r="B8" s="21">
        <v>4.74</v>
      </c>
      <c r="C8" s="21">
        <v>4.7699999999999996</v>
      </c>
      <c r="D8" s="21">
        <v>4.6900000000000004</v>
      </c>
      <c r="E8" s="21">
        <v>4.6500000000000004</v>
      </c>
    </row>
    <row r="9" spans="1:5" x14ac:dyDescent="0.25">
      <c r="A9" s="5" t="s">
        <v>54</v>
      </c>
      <c r="B9" s="22">
        <v>64</v>
      </c>
      <c r="C9" s="22">
        <v>65</v>
      </c>
      <c r="D9" s="22">
        <v>67</v>
      </c>
      <c r="E9" s="22">
        <v>69</v>
      </c>
    </row>
    <row r="10" spans="1:5" x14ac:dyDescent="0.25">
      <c r="A10" s="5" t="s">
        <v>55</v>
      </c>
      <c r="B10" s="23">
        <v>20.583941605839417</v>
      </c>
      <c r="C10" s="23">
        <v>23.76969696969697</v>
      </c>
      <c r="D10" s="23">
        <v>22.533172496984317</v>
      </c>
      <c r="E10" s="23">
        <v>17.762998790810158</v>
      </c>
    </row>
    <row r="11" spans="1:5" x14ac:dyDescent="0.25">
      <c r="A11" s="5" t="s">
        <v>48</v>
      </c>
      <c r="B11" s="20">
        <v>1880</v>
      </c>
      <c r="C11" s="20">
        <v>1840</v>
      </c>
      <c r="D11" s="20">
        <v>1840</v>
      </c>
      <c r="E11" s="20">
        <v>1760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topLeftCell="A10" workbookViewId="0">
      <selection activeCell="D9" sqref="D9"/>
    </sheetView>
  </sheetViews>
  <sheetFormatPr defaultRowHeight="15" x14ac:dyDescent="0.25"/>
  <cols>
    <col min="1" max="1" width="11.85546875" customWidth="1"/>
    <col min="2" max="2" width="17" style="2" customWidth="1"/>
    <col min="3" max="3" width="19.28515625" customWidth="1"/>
    <col min="4" max="4" width="1.85546875" customWidth="1"/>
    <col min="5" max="5" width="14.7109375" customWidth="1"/>
    <col min="6" max="9" width="18.5703125" style="2" customWidth="1"/>
    <col min="10" max="10" width="27.140625" style="2" customWidth="1"/>
    <col min="11" max="11" width="29.140625" style="2" customWidth="1"/>
    <col min="12" max="12" width="18.5703125" style="2" customWidth="1"/>
    <col min="13" max="13" width="31.42578125" style="2" customWidth="1"/>
  </cols>
  <sheetData>
    <row r="1" spans="1:13" ht="21" x14ac:dyDescent="0.35">
      <c r="A1" s="8" t="s">
        <v>31</v>
      </c>
    </row>
    <row r="2" spans="1:13" ht="5.25" customHeight="1" x14ac:dyDescent="0.25"/>
    <row r="3" spans="1:13" x14ac:dyDescent="0.25">
      <c r="A3" s="4"/>
      <c r="B3" s="5" t="s">
        <v>29</v>
      </c>
    </row>
    <row r="4" spans="1:13" x14ac:dyDescent="0.25">
      <c r="A4" s="6"/>
      <c r="B4" s="5" t="s">
        <v>32</v>
      </c>
      <c r="G4" s="14"/>
      <c r="H4" s="5" t="s">
        <v>33</v>
      </c>
    </row>
    <row r="5" spans="1:13" ht="6" customHeight="1" x14ac:dyDescent="0.25">
      <c r="B5" s="5"/>
    </row>
    <row r="6" spans="1:13" x14ac:dyDescent="0.25">
      <c r="A6" s="4"/>
      <c r="B6" s="4"/>
      <c r="C6" s="4"/>
      <c r="D6" s="4"/>
      <c r="E6" s="4"/>
      <c r="F6" s="6"/>
      <c r="G6" s="6"/>
      <c r="H6" s="6"/>
      <c r="I6" s="6"/>
      <c r="J6" s="6"/>
      <c r="K6" s="6"/>
      <c r="L6" s="6"/>
      <c r="M6" s="13"/>
    </row>
    <row r="7" spans="1:13" x14ac:dyDescent="0.25">
      <c r="A7" s="10" t="s">
        <v>10</v>
      </c>
      <c r="B7" s="11" t="s">
        <v>11</v>
      </c>
      <c r="C7" s="10" t="s">
        <v>12</v>
      </c>
      <c r="D7" s="10" t="s">
        <v>62</v>
      </c>
      <c r="E7" s="10" t="s">
        <v>13</v>
      </c>
      <c r="F7" s="12" t="s">
        <v>23</v>
      </c>
      <c r="G7" s="12" t="s">
        <v>24</v>
      </c>
      <c r="H7" s="12" t="s">
        <v>25</v>
      </c>
      <c r="I7" s="12" t="s">
        <v>26</v>
      </c>
      <c r="J7" s="12" t="s">
        <v>27</v>
      </c>
      <c r="K7" s="12" t="s">
        <v>21</v>
      </c>
      <c r="L7" s="12" t="s">
        <v>22</v>
      </c>
      <c r="M7" s="12" t="s">
        <v>28</v>
      </c>
    </row>
    <row r="8" spans="1:13" x14ac:dyDescent="0.25">
      <c r="A8" s="1">
        <v>42440</v>
      </c>
      <c r="B8" s="2" t="s">
        <v>14</v>
      </c>
      <c r="C8" t="s">
        <v>1</v>
      </c>
      <c r="D8" t="str">
        <f>TBLDatabase[[#This Row],[Athlete Name]]&amp;TBLDatabase[[#This Row],[Test Label]]</f>
        <v>Andy JohnsonTest 1</v>
      </c>
      <c r="E8" t="s">
        <v>19</v>
      </c>
      <c r="F8" s="2">
        <v>82.4</v>
      </c>
      <c r="G8" s="2">
        <v>65</v>
      </c>
      <c r="H8" s="2">
        <v>1.02</v>
      </c>
      <c r="I8" s="2">
        <v>4.74</v>
      </c>
      <c r="J8" s="2">
        <v>2000</v>
      </c>
      <c r="K8" s="2">
        <v>1700</v>
      </c>
      <c r="L8" s="2">
        <v>71</v>
      </c>
      <c r="M8" s="7">
        <f t="shared" ref="M8:M44" si="0">K8/F8</f>
        <v>20.631067961165048</v>
      </c>
    </row>
    <row r="9" spans="1:13" x14ac:dyDescent="0.25">
      <c r="A9" s="1">
        <v>42440</v>
      </c>
      <c r="B9" s="2" t="s">
        <v>14</v>
      </c>
      <c r="C9" t="s">
        <v>7</v>
      </c>
      <c r="D9" t="str">
        <f>TBLDatabase[[#This Row],[Athlete Name]]&amp;TBLDatabase[[#This Row],[Test Label]]</f>
        <v>Calvin WoodTest 1</v>
      </c>
      <c r="E9" t="s">
        <v>19</v>
      </c>
      <c r="F9" s="2">
        <v>79</v>
      </c>
      <c r="G9" s="2">
        <v>71</v>
      </c>
      <c r="H9" s="2">
        <v>1.08</v>
      </c>
      <c r="I9" s="2">
        <v>4.8899999999999997</v>
      </c>
      <c r="J9" s="2">
        <v>1920</v>
      </c>
      <c r="K9" s="2">
        <v>1785</v>
      </c>
      <c r="L9" s="2">
        <v>65</v>
      </c>
      <c r="M9" s="7">
        <f t="shared" si="0"/>
        <v>22.594936708860761</v>
      </c>
    </row>
    <row r="10" spans="1:13" x14ac:dyDescent="0.25">
      <c r="A10" s="1">
        <v>42440</v>
      </c>
      <c r="B10" s="2" t="s">
        <v>14</v>
      </c>
      <c r="C10" t="s">
        <v>3</v>
      </c>
      <c r="D10" t="str">
        <f>TBLDatabase[[#This Row],[Athlete Name]]&amp;TBLDatabase[[#This Row],[Test Label]]</f>
        <v>Chris JacksonTest 1</v>
      </c>
      <c r="E10" t="s">
        <v>19</v>
      </c>
      <c r="F10" s="2">
        <v>75.8</v>
      </c>
      <c r="G10" s="2">
        <v>47</v>
      </c>
      <c r="H10" s="2">
        <v>0.99</v>
      </c>
      <c r="I10" s="2">
        <v>4.82</v>
      </c>
      <c r="J10" s="2">
        <v>2320</v>
      </c>
      <c r="K10" s="2">
        <v>1597</v>
      </c>
      <c r="L10" s="2">
        <v>62</v>
      </c>
      <c r="M10" s="7">
        <f t="shared" si="0"/>
        <v>21.068601583113459</v>
      </c>
    </row>
    <row r="11" spans="1:13" x14ac:dyDescent="0.25">
      <c r="A11" s="1">
        <v>42440</v>
      </c>
      <c r="B11" s="2" t="s">
        <v>14</v>
      </c>
      <c r="C11" t="s">
        <v>8</v>
      </c>
      <c r="D11" t="str">
        <f>TBLDatabase[[#This Row],[Athlete Name]]&amp;TBLDatabase[[#This Row],[Test Label]]</f>
        <v>Gary ParksTest 1</v>
      </c>
      <c r="E11" t="s">
        <v>19</v>
      </c>
      <c r="F11" s="2">
        <v>90.4</v>
      </c>
      <c r="G11" s="2">
        <v>84</v>
      </c>
      <c r="H11" s="2">
        <v>0.99</v>
      </c>
      <c r="I11" s="2">
        <v>4.9000000000000004</v>
      </c>
      <c r="J11" s="2">
        <v>1920</v>
      </c>
      <c r="K11" s="2">
        <v>1403</v>
      </c>
      <c r="L11" s="2">
        <v>77</v>
      </c>
      <c r="M11" s="7">
        <f t="shared" si="0"/>
        <v>15.519911504424778</v>
      </c>
    </row>
    <row r="12" spans="1:13" x14ac:dyDescent="0.25">
      <c r="A12" s="1">
        <v>42440</v>
      </c>
      <c r="B12" s="2" t="s">
        <v>14</v>
      </c>
      <c r="C12" t="s">
        <v>6</v>
      </c>
      <c r="D12" t="str">
        <f>TBLDatabase[[#This Row],[Athlete Name]]&amp;TBLDatabase[[#This Row],[Test Label]]</f>
        <v>Geoff PowrieTest 1</v>
      </c>
      <c r="E12" t="s">
        <v>18</v>
      </c>
      <c r="F12" s="2">
        <v>91.4</v>
      </c>
      <c r="G12" s="2">
        <v>100</v>
      </c>
      <c r="H12" s="2">
        <v>1.04</v>
      </c>
      <c r="I12" s="2">
        <v>4.97</v>
      </c>
      <c r="J12" s="2">
        <v>2400</v>
      </c>
      <c r="K12" s="2">
        <v>1761</v>
      </c>
      <c r="L12" s="2">
        <v>63</v>
      </c>
      <c r="M12" s="7">
        <f t="shared" si="0"/>
        <v>19.266958424507656</v>
      </c>
    </row>
    <row r="13" spans="1:13" x14ac:dyDescent="0.25">
      <c r="A13" s="1">
        <v>42440</v>
      </c>
      <c r="B13" s="2" t="s">
        <v>14</v>
      </c>
      <c r="C13" t="s">
        <v>9</v>
      </c>
      <c r="D13" t="str">
        <f>TBLDatabase[[#This Row],[Athlete Name]]&amp;TBLDatabase[[#This Row],[Test Label]]</f>
        <v>Kyle WattsTest 1</v>
      </c>
      <c r="E13" t="s">
        <v>18</v>
      </c>
      <c r="F13" s="2">
        <v>87.4</v>
      </c>
      <c r="G13" s="2">
        <v>82</v>
      </c>
      <c r="H13" s="2">
        <v>1.04</v>
      </c>
      <c r="I13" s="2">
        <v>4.88</v>
      </c>
      <c r="J13" s="2">
        <v>2000</v>
      </c>
      <c r="K13" s="2">
        <v>1550</v>
      </c>
      <c r="L13" s="2">
        <v>77</v>
      </c>
      <c r="M13" s="7">
        <f t="shared" si="0"/>
        <v>17.734553775743706</v>
      </c>
    </row>
    <row r="14" spans="1:13" x14ac:dyDescent="0.25">
      <c r="A14" s="1">
        <v>42440</v>
      </c>
      <c r="B14" s="2" t="s">
        <v>14</v>
      </c>
      <c r="C14" t="s">
        <v>0</v>
      </c>
      <c r="D14" t="str">
        <f>TBLDatabase[[#This Row],[Athlete Name]]&amp;TBLDatabase[[#This Row],[Test Label]]</f>
        <v>Lance WallaceTest 1</v>
      </c>
      <c r="E14" t="s">
        <v>18</v>
      </c>
      <c r="F14" s="2">
        <v>84.5</v>
      </c>
      <c r="G14" s="2">
        <v>68</v>
      </c>
      <c r="H14" s="2">
        <v>0.98</v>
      </c>
      <c r="I14" s="2">
        <v>4.6500000000000004</v>
      </c>
      <c r="J14" s="2">
        <v>2080</v>
      </c>
      <c r="K14" s="2">
        <v>1907</v>
      </c>
      <c r="L14" s="2">
        <v>71</v>
      </c>
      <c r="M14" s="7">
        <f t="shared" si="0"/>
        <v>22.568047337278106</v>
      </c>
    </row>
    <row r="15" spans="1:13" x14ac:dyDescent="0.25">
      <c r="A15" s="1">
        <v>42440</v>
      </c>
      <c r="B15" s="2" t="s">
        <v>14</v>
      </c>
      <c r="C15" t="s">
        <v>2</v>
      </c>
      <c r="D15" t="str">
        <f>TBLDatabase[[#This Row],[Athlete Name]]&amp;TBLDatabase[[#This Row],[Test Label]]</f>
        <v>Mike PotterTest 1</v>
      </c>
      <c r="E15" t="s">
        <v>20</v>
      </c>
      <c r="F15" s="2">
        <v>79</v>
      </c>
      <c r="G15" s="2">
        <v>55</v>
      </c>
      <c r="H15" s="2">
        <v>1.02</v>
      </c>
      <c r="I15" s="2">
        <v>4.99</v>
      </c>
      <c r="J15" s="2">
        <v>2040</v>
      </c>
      <c r="K15" s="2">
        <v>1747</v>
      </c>
      <c r="L15" s="2">
        <v>66</v>
      </c>
      <c r="M15" s="7">
        <f t="shared" si="0"/>
        <v>22.11392405063291</v>
      </c>
    </row>
    <row r="16" spans="1:13" x14ac:dyDescent="0.25">
      <c r="A16" s="1">
        <v>42440</v>
      </c>
      <c r="B16" s="2" t="s">
        <v>14</v>
      </c>
      <c r="C16" t="s">
        <v>5</v>
      </c>
      <c r="D16" t="str">
        <f>TBLDatabase[[#This Row],[Athlete Name]]&amp;TBLDatabase[[#This Row],[Test Label]]</f>
        <v>Nate ChristensenTest 1</v>
      </c>
      <c r="E16" t="s">
        <v>20</v>
      </c>
      <c r="F16" s="2">
        <v>82.2</v>
      </c>
      <c r="G16" s="2">
        <v>71</v>
      </c>
      <c r="H16" s="2">
        <v>0.99</v>
      </c>
      <c r="I16" s="2">
        <v>4.74</v>
      </c>
      <c r="J16" s="2">
        <v>1880</v>
      </c>
      <c r="K16" s="2">
        <v>1692</v>
      </c>
      <c r="L16" s="2">
        <v>64</v>
      </c>
      <c r="M16" s="7">
        <f t="shared" si="0"/>
        <v>20.583941605839417</v>
      </c>
    </row>
    <row r="17" spans="1:13" x14ac:dyDescent="0.25">
      <c r="A17" s="1">
        <v>42440</v>
      </c>
      <c r="B17" s="2" t="s">
        <v>14</v>
      </c>
      <c r="C17" t="s">
        <v>4</v>
      </c>
      <c r="D17" t="str">
        <f>TBLDatabase[[#This Row],[Athlete Name]]&amp;TBLDatabase[[#This Row],[Test Label]]</f>
        <v>Ronnie CowanTest 1</v>
      </c>
      <c r="E17" t="s">
        <v>20</v>
      </c>
      <c r="F17" s="2">
        <v>85.6</v>
      </c>
      <c r="G17" s="2">
        <v>58</v>
      </c>
      <c r="H17" s="2">
        <v>1.02</v>
      </c>
      <c r="I17" s="2">
        <v>5.0199999999999996</v>
      </c>
      <c r="J17" s="2">
        <v>2520</v>
      </c>
      <c r="K17" s="2">
        <v>1826</v>
      </c>
      <c r="L17" s="2">
        <v>71</v>
      </c>
      <c r="M17" s="7">
        <f t="shared" si="0"/>
        <v>21.331775700934582</v>
      </c>
    </row>
    <row r="18" spans="1:13" x14ac:dyDescent="0.25">
      <c r="A18" s="1">
        <v>42510</v>
      </c>
      <c r="B18" s="2" t="s">
        <v>15</v>
      </c>
      <c r="C18" t="s">
        <v>1</v>
      </c>
      <c r="D18" t="str">
        <f>TBLDatabase[[#This Row],[Athlete Name]]&amp;TBLDatabase[[#This Row],[Test Label]]</f>
        <v>Andy JohnsonTest 2</v>
      </c>
      <c r="E18" t="s">
        <v>19</v>
      </c>
      <c r="F18" s="2">
        <v>82.9</v>
      </c>
      <c r="G18" s="2">
        <v>69</v>
      </c>
      <c r="H18" s="2">
        <v>1.04</v>
      </c>
      <c r="I18" s="2">
        <v>4.7300000000000004</v>
      </c>
      <c r="J18" s="2">
        <v>2080</v>
      </c>
      <c r="K18" s="2">
        <v>1633</v>
      </c>
      <c r="L18" s="2">
        <v>73</v>
      </c>
      <c r="M18" s="7">
        <f t="shared" si="0"/>
        <v>19.698431845597103</v>
      </c>
    </row>
    <row r="19" spans="1:13" x14ac:dyDescent="0.25">
      <c r="A19" s="1">
        <v>42510</v>
      </c>
      <c r="B19" s="2" t="s">
        <v>15</v>
      </c>
      <c r="C19" t="s">
        <v>7</v>
      </c>
      <c r="D19" t="str">
        <f>TBLDatabase[[#This Row],[Athlete Name]]&amp;TBLDatabase[[#This Row],[Test Label]]</f>
        <v>Calvin WoodTest 2</v>
      </c>
      <c r="E19" t="s">
        <v>19</v>
      </c>
      <c r="F19" s="2">
        <v>79.900000000000006</v>
      </c>
      <c r="G19" s="2">
        <v>78</v>
      </c>
      <c r="H19" s="2">
        <v>1.06</v>
      </c>
      <c r="I19" s="2">
        <v>4.78</v>
      </c>
      <c r="J19" s="2">
        <v>1800</v>
      </c>
      <c r="K19" s="2">
        <v>1699</v>
      </c>
      <c r="L19" s="2">
        <v>67</v>
      </c>
      <c r="M19" s="7">
        <f t="shared" si="0"/>
        <v>21.264080100125156</v>
      </c>
    </row>
    <row r="20" spans="1:13" x14ac:dyDescent="0.25">
      <c r="A20" s="1">
        <v>42510</v>
      </c>
      <c r="B20" s="2" t="s">
        <v>15</v>
      </c>
      <c r="C20" t="s">
        <v>3</v>
      </c>
      <c r="D20" t="str">
        <f>TBLDatabase[[#This Row],[Athlete Name]]&amp;TBLDatabase[[#This Row],[Test Label]]</f>
        <v>Chris JacksonTest 2</v>
      </c>
      <c r="E20" t="s">
        <v>19</v>
      </c>
      <c r="F20" s="2">
        <v>75.5</v>
      </c>
      <c r="G20" s="2">
        <v>49</v>
      </c>
      <c r="H20" s="2">
        <v>0.98</v>
      </c>
      <c r="I20" s="2">
        <v>4.84</v>
      </c>
      <c r="J20" s="2">
        <v>2240</v>
      </c>
      <c r="K20" s="2">
        <v>1976</v>
      </c>
      <c r="L20" s="2">
        <v>65</v>
      </c>
      <c r="M20" s="7">
        <f t="shared" si="0"/>
        <v>26.172185430463575</v>
      </c>
    </row>
    <row r="21" spans="1:13" x14ac:dyDescent="0.25">
      <c r="A21" s="1">
        <v>42510</v>
      </c>
      <c r="B21" s="2" t="s">
        <v>15</v>
      </c>
      <c r="C21" t="s">
        <v>8</v>
      </c>
      <c r="D21" t="str">
        <f>TBLDatabase[[#This Row],[Athlete Name]]&amp;TBLDatabase[[#This Row],[Test Label]]</f>
        <v>Gary ParksTest 2</v>
      </c>
      <c r="E21" t="s">
        <v>19</v>
      </c>
      <c r="F21" s="2">
        <v>90</v>
      </c>
      <c r="G21" s="2">
        <v>80</v>
      </c>
      <c r="H21" s="3">
        <v>1</v>
      </c>
      <c r="I21" s="2">
        <v>4.92</v>
      </c>
      <c r="J21" s="2">
        <v>1960</v>
      </c>
      <c r="K21" s="2">
        <v>1547</v>
      </c>
      <c r="L21" s="2">
        <v>72</v>
      </c>
      <c r="M21" s="7">
        <f t="shared" si="0"/>
        <v>17.18888888888889</v>
      </c>
    </row>
    <row r="22" spans="1:13" x14ac:dyDescent="0.25">
      <c r="A22" s="1">
        <v>42510</v>
      </c>
      <c r="B22" s="2" t="s">
        <v>15</v>
      </c>
      <c r="C22" t="s">
        <v>6</v>
      </c>
      <c r="D22" t="str">
        <f>TBLDatabase[[#This Row],[Athlete Name]]&amp;TBLDatabase[[#This Row],[Test Label]]</f>
        <v>Geoff PowrieTest 2</v>
      </c>
      <c r="E22" t="s">
        <v>18</v>
      </c>
      <c r="F22" s="2">
        <v>91.2</v>
      </c>
      <c r="G22" s="2">
        <v>95</v>
      </c>
      <c r="H22" s="2">
        <v>1.05</v>
      </c>
      <c r="I22" s="2">
        <v>4.95</v>
      </c>
      <c r="J22" s="2">
        <v>2440</v>
      </c>
      <c r="K22" s="2">
        <v>1983</v>
      </c>
      <c r="L22" s="2">
        <v>67</v>
      </c>
      <c r="M22" s="7">
        <f t="shared" si="0"/>
        <v>21.743421052631579</v>
      </c>
    </row>
    <row r="23" spans="1:13" x14ac:dyDescent="0.25">
      <c r="A23" s="1">
        <v>42510</v>
      </c>
      <c r="B23" s="2" t="s">
        <v>15</v>
      </c>
      <c r="C23" t="s">
        <v>9</v>
      </c>
      <c r="D23" t="str">
        <f>TBLDatabase[[#This Row],[Athlete Name]]&amp;TBLDatabase[[#This Row],[Test Label]]</f>
        <v>Kyle WattsTest 2</v>
      </c>
      <c r="E23" t="s">
        <v>18</v>
      </c>
      <c r="F23" s="2">
        <v>88</v>
      </c>
      <c r="G23" s="2">
        <v>84</v>
      </c>
      <c r="H23" s="2">
        <v>1.06</v>
      </c>
      <c r="I23" s="2">
        <v>4.8899999999999997</v>
      </c>
      <c r="J23" s="2">
        <v>1960</v>
      </c>
      <c r="K23" s="2">
        <v>1607</v>
      </c>
      <c r="L23" s="2">
        <v>79</v>
      </c>
      <c r="M23" s="7">
        <f t="shared" si="0"/>
        <v>18.261363636363637</v>
      </c>
    </row>
    <row r="24" spans="1:13" x14ac:dyDescent="0.25">
      <c r="A24" s="1">
        <v>42510</v>
      </c>
      <c r="B24" s="2" t="s">
        <v>15</v>
      </c>
      <c r="C24" t="s">
        <v>0</v>
      </c>
      <c r="D24" t="str">
        <f>TBLDatabase[[#This Row],[Athlete Name]]&amp;TBLDatabase[[#This Row],[Test Label]]</f>
        <v>Lance WallaceTest 2</v>
      </c>
      <c r="E24" t="s">
        <v>18</v>
      </c>
      <c r="F24" s="2">
        <v>85</v>
      </c>
      <c r="G24" s="2">
        <v>65</v>
      </c>
      <c r="H24" s="2">
        <v>0.99</v>
      </c>
      <c r="I24" s="2">
        <v>4.68</v>
      </c>
      <c r="J24" s="2">
        <v>1920</v>
      </c>
      <c r="K24" s="2">
        <v>1584</v>
      </c>
      <c r="L24" s="2">
        <v>70</v>
      </c>
      <c r="M24" s="7">
        <f t="shared" si="0"/>
        <v>18.63529411764706</v>
      </c>
    </row>
    <row r="25" spans="1:13" x14ac:dyDescent="0.25">
      <c r="A25" s="1">
        <v>42510</v>
      </c>
      <c r="B25" s="2" t="s">
        <v>15</v>
      </c>
      <c r="C25" t="s">
        <v>2</v>
      </c>
      <c r="D25" t="str">
        <f>TBLDatabase[[#This Row],[Athlete Name]]&amp;TBLDatabase[[#This Row],[Test Label]]</f>
        <v>Mike PotterTest 2</v>
      </c>
      <c r="E25" t="s">
        <v>20</v>
      </c>
      <c r="F25" s="2">
        <v>78.7</v>
      </c>
      <c r="G25" s="2">
        <v>59</v>
      </c>
      <c r="H25" s="2">
        <v>1.01</v>
      </c>
      <c r="I25" s="2">
        <v>5.01</v>
      </c>
      <c r="J25" s="2">
        <v>2000</v>
      </c>
      <c r="K25" s="2">
        <v>1480</v>
      </c>
      <c r="L25" s="2">
        <v>69</v>
      </c>
      <c r="M25" s="7">
        <f t="shared" si="0"/>
        <v>18.805590851334181</v>
      </c>
    </row>
    <row r="26" spans="1:13" x14ac:dyDescent="0.25">
      <c r="A26" s="1">
        <v>42510</v>
      </c>
      <c r="B26" s="2" t="s">
        <v>15</v>
      </c>
      <c r="C26" t="s">
        <v>5</v>
      </c>
      <c r="D26" t="str">
        <f>TBLDatabase[[#This Row],[Athlete Name]]&amp;TBLDatabase[[#This Row],[Test Label]]</f>
        <v>Nate ChristensenTest 2</v>
      </c>
      <c r="E26" t="s">
        <v>20</v>
      </c>
      <c r="F26" s="2">
        <v>82.5</v>
      </c>
      <c r="G26" s="2">
        <v>68</v>
      </c>
      <c r="H26" s="2">
        <v>0.98</v>
      </c>
      <c r="I26" s="2">
        <v>4.7699999999999996</v>
      </c>
      <c r="J26" s="2">
        <v>1840</v>
      </c>
      <c r="K26" s="2">
        <v>1961</v>
      </c>
      <c r="L26" s="2">
        <v>65</v>
      </c>
      <c r="M26" s="7">
        <f t="shared" si="0"/>
        <v>23.76969696969697</v>
      </c>
    </row>
    <row r="27" spans="1:13" x14ac:dyDescent="0.25">
      <c r="A27" s="1">
        <v>42510</v>
      </c>
      <c r="B27" s="2" t="s">
        <v>15</v>
      </c>
      <c r="C27" t="s">
        <v>4</v>
      </c>
      <c r="D27" t="str">
        <f>TBLDatabase[[#This Row],[Athlete Name]]&amp;TBLDatabase[[#This Row],[Test Label]]</f>
        <v>Ronnie CowanTest 2</v>
      </c>
      <c r="E27" t="s">
        <v>20</v>
      </c>
      <c r="F27" s="2">
        <v>85.7</v>
      </c>
      <c r="G27" s="2">
        <v>57</v>
      </c>
      <c r="H27" s="2">
        <v>1.03</v>
      </c>
      <c r="I27" s="2">
        <v>5.04</v>
      </c>
      <c r="J27" s="2">
        <v>2480</v>
      </c>
      <c r="K27" s="2">
        <v>1910</v>
      </c>
      <c r="L27" s="2">
        <v>68</v>
      </c>
      <c r="M27" s="7">
        <f t="shared" si="0"/>
        <v>22.287047841306883</v>
      </c>
    </row>
    <row r="28" spans="1:13" x14ac:dyDescent="0.25">
      <c r="A28" s="1">
        <v>42572</v>
      </c>
      <c r="B28" s="2" t="s">
        <v>16</v>
      </c>
      <c r="C28" t="s">
        <v>7</v>
      </c>
      <c r="D28" t="str">
        <f>TBLDatabase[[#This Row],[Athlete Name]]&amp;TBLDatabase[[#This Row],[Test Label]]</f>
        <v>Calvin WoodTest 3</v>
      </c>
      <c r="E28" t="s">
        <v>19</v>
      </c>
      <c r="F28" s="2">
        <v>80.099999999999994</v>
      </c>
      <c r="G28" s="2">
        <v>82</v>
      </c>
      <c r="H28" s="2">
        <v>1.01</v>
      </c>
      <c r="I28" s="2">
        <v>4.95</v>
      </c>
      <c r="J28" s="2">
        <v>1960</v>
      </c>
      <c r="K28" s="2">
        <v>1911</v>
      </c>
      <c r="L28" s="2">
        <v>68</v>
      </c>
      <c r="M28" s="7">
        <f t="shared" si="0"/>
        <v>23.857677902621724</v>
      </c>
    </row>
    <row r="29" spans="1:13" x14ac:dyDescent="0.25">
      <c r="A29" s="1">
        <v>42572</v>
      </c>
      <c r="B29" s="2" t="s">
        <v>16</v>
      </c>
      <c r="C29" t="s">
        <v>3</v>
      </c>
      <c r="D29" t="str">
        <f>TBLDatabase[[#This Row],[Athlete Name]]&amp;TBLDatabase[[#This Row],[Test Label]]</f>
        <v>Chris JacksonTest 3</v>
      </c>
      <c r="E29" t="s">
        <v>19</v>
      </c>
      <c r="F29" s="2">
        <v>74.900000000000006</v>
      </c>
      <c r="G29" s="2">
        <v>46</v>
      </c>
      <c r="H29" s="2">
        <v>0.99</v>
      </c>
      <c r="I29" s="2">
        <v>4.88</v>
      </c>
      <c r="J29" s="2">
        <v>2160</v>
      </c>
      <c r="K29" s="2">
        <v>1857</v>
      </c>
      <c r="L29" s="2">
        <v>68</v>
      </c>
      <c r="M29" s="7">
        <f t="shared" si="0"/>
        <v>24.79305740987984</v>
      </c>
    </row>
    <row r="30" spans="1:13" x14ac:dyDescent="0.25">
      <c r="A30" s="1">
        <v>42572</v>
      </c>
      <c r="B30" s="2" t="s">
        <v>16</v>
      </c>
      <c r="C30" t="s">
        <v>8</v>
      </c>
      <c r="D30" t="str">
        <f>TBLDatabase[[#This Row],[Athlete Name]]&amp;TBLDatabase[[#This Row],[Test Label]]</f>
        <v>Gary ParksTest 3</v>
      </c>
      <c r="E30" t="s">
        <v>19</v>
      </c>
      <c r="F30" s="2">
        <v>89.4</v>
      </c>
      <c r="G30" s="2">
        <v>75</v>
      </c>
      <c r="H30" s="2">
        <v>1.01</v>
      </c>
      <c r="I30" s="2">
        <v>4.91</v>
      </c>
      <c r="J30" s="2">
        <v>2000</v>
      </c>
      <c r="K30" s="2">
        <v>1429</v>
      </c>
      <c r="L30" s="2">
        <v>70</v>
      </c>
      <c r="M30" s="7">
        <f t="shared" si="0"/>
        <v>15.984340044742728</v>
      </c>
    </row>
    <row r="31" spans="1:13" x14ac:dyDescent="0.25">
      <c r="A31" s="1">
        <v>42572</v>
      </c>
      <c r="B31" s="2" t="s">
        <v>16</v>
      </c>
      <c r="C31" t="s">
        <v>6</v>
      </c>
      <c r="D31" t="str">
        <f>TBLDatabase[[#This Row],[Athlete Name]]&amp;TBLDatabase[[#This Row],[Test Label]]</f>
        <v>Geoff PowrieTest 3</v>
      </c>
      <c r="E31" t="s">
        <v>18</v>
      </c>
      <c r="F31" s="2">
        <v>92</v>
      </c>
      <c r="G31" s="2">
        <v>92</v>
      </c>
      <c r="H31" s="2">
        <v>1.02</v>
      </c>
      <c r="I31" s="2">
        <v>4.99</v>
      </c>
      <c r="J31" s="2">
        <v>2440</v>
      </c>
      <c r="K31" s="2">
        <v>1430</v>
      </c>
      <c r="L31" s="2">
        <v>66</v>
      </c>
      <c r="M31" s="7">
        <f t="shared" si="0"/>
        <v>15.543478260869565</v>
      </c>
    </row>
    <row r="32" spans="1:13" x14ac:dyDescent="0.25">
      <c r="A32" s="1">
        <v>42572</v>
      </c>
      <c r="B32" s="2" t="s">
        <v>16</v>
      </c>
      <c r="C32" t="s">
        <v>9</v>
      </c>
      <c r="D32" t="str">
        <f>TBLDatabase[[#This Row],[Athlete Name]]&amp;TBLDatabase[[#This Row],[Test Label]]</f>
        <v>Kyle WattsTest 3</v>
      </c>
      <c r="E32" t="s">
        <v>18</v>
      </c>
      <c r="F32" s="2">
        <v>87.8</v>
      </c>
      <c r="G32" s="2">
        <v>89</v>
      </c>
      <c r="H32" s="2">
        <v>1.07</v>
      </c>
      <c r="I32" s="2">
        <v>4.84</v>
      </c>
      <c r="J32" s="2">
        <v>1920</v>
      </c>
      <c r="K32" s="2">
        <v>1606</v>
      </c>
      <c r="L32" s="2">
        <v>80</v>
      </c>
      <c r="M32" s="7">
        <f t="shared" si="0"/>
        <v>18.291571753986332</v>
      </c>
    </row>
    <row r="33" spans="1:13" x14ac:dyDescent="0.25">
      <c r="A33" s="1">
        <v>42572</v>
      </c>
      <c r="B33" s="2" t="s">
        <v>16</v>
      </c>
      <c r="C33" t="s">
        <v>0</v>
      </c>
      <c r="D33" t="str">
        <f>TBLDatabase[[#This Row],[Athlete Name]]&amp;TBLDatabase[[#This Row],[Test Label]]</f>
        <v>Lance WallaceTest 3</v>
      </c>
      <c r="E33" t="s">
        <v>18</v>
      </c>
      <c r="F33" s="2">
        <v>85.2</v>
      </c>
      <c r="G33" s="2">
        <v>69</v>
      </c>
      <c r="H33" s="2">
        <v>1.01</v>
      </c>
      <c r="I33" s="2">
        <v>4.67</v>
      </c>
      <c r="J33" s="2">
        <v>1840</v>
      </c>
      <c r="K33" s="2">
        <v>1537</v>
      </c>
      <c r="L33" s="2">
        <v>72</v>
      </c>
      <c r="M33" s="7">
        <f t="shared" si="0"/>
        <v>18.039906103286384</v>
      </c>
    </row>
    <row r="34" spans="1:13" x14ac:dyDescent="0.25">
      <c r="A34" s="1">
        <v>42572</v>
      </c>
      <c r="B34" s="2" t="s">
        <v>16</v>
      </c>
      <c r="C34" t="s">
        <v>5</v>
      </c>
      <c r="D34" t="str">
        <f>TBLDatabase[[#This Row],[Athlete Name]]&amp;TBLDatabase[[#This Row],[Test Label]]</f>
        <v>Nate ChristensenTest 3</v>
      </c>
      <c r="E34" t="s">
        <v>20</v>
      </c>
      <c r="F34" s="2">
        <v>82.9</v>
      </c>
      <c r="G34" s="2">
        <v>64</v>
      </c>
      <c r="H34" s="2">
        <v>0.97</v>
      </c>
      <c r="I34" s="2">
        <v>4.6900000000000004</v>
      </c>
      <c r="J34" s="2">
        <v>1840</v>
      </c>
      <c r="K34" s="2">
        <v>1868</v>
      </c>
      <c r="L34" s="2">
        <v>67</v>
      </c>
      <c r="M34" s="7">
        <f t="shared" si="0"/>
        <v>22.533172496984317</v>
      </c>
    </row>
    <row r="35" spans="1:13" x14ac:dyDescent="0.25">
      <c r="A35" s="1">
        <v>42572</v>
      </c>
      <c r="B35" s="2" t="s">
        <v>16</v>
      </c>
      <c r="C35" t="s">
        <v>4</v>
      </c>
      <c r="D35" t="str">
        <f>TBLDatabase[[#This Row],[Athlete Name]]&amp;TBLDatabase[[#This Row],[Test Label]]</f>
        <v>Ronnie CowanTest 3</v>
      </c>
      <c r="E35" t="s">
        <v>20</v>
      </c>
      <c r="F35" s="2">
        <v>85.9</v>
      </c>
      <c r="G35" s="2">
        <v>59</v>
      </c>
      <c r="H35" s="2">
        <v>1.01</v>
      </c>
      <c r="I35" s="2">
        <v>4.99</v>
      </c>
      <c r="J35" s="2">
        <v>2480</v>
      </c>
      <c r="K35" s="2">
        <v>1940</v>
      </c>
      <c r="L35" s="2">
        <v>70</v>
      </c>
      <c r="M35" s="7">
        <f t="shared" si="0"/>
        <v>22.58440046565774</v>
      </c>
    </row>
    <row r="36" spans="1:13" x14ac:dyDescent="0.25">
      <c r="A36" s="1">
        <v>42635</v>
      </c>
      <c r="B36" s="2" t="s">
        <v>17</v>
      </c>
      <c r="C36" t="s">
        <v>1</v>
      </c>
      <c r="D36" t="str">
        <f>TBLDatabase[[#This Row],[Athlete Name]]&amp;TBLDatabase[[#This Row],[Test Label]]</f>
        <v>Andy JohnsonTest 4</v>
      </c>
      <c r="E36" t="s">
        <v>19</v>
      </c>
      <c r="F36" s="2">
        <v>81.900000000000006</v>
      </c>
      <c r="G36" s="2">
        <v>55</v>
      </c>
      <c r="H36" s="3">
        <v>1</v>
      </c>
      <c r="I36" s="2">
        <v>4.7</v>
      </c>
      <c r="J36" s="2">
        <v>2040</v>
      </c>
      <c r="K36" s="2">
        <v>1779</v>
      </c>
      <c r="L36" s="2">
        <v>70</v>
      </c>
      <c r="M36" s="7">
        <f t="shared" si="0"/>
        <v>21.721611721611719</v>
      </c>
    </row>
    <row r="37" spans="1:13" x14ac:dyDescent="0.25">
      <c r="A37" s="1">
        <v>42635</v>
      </c>
      <c r="B37" s="2" t="s">
        <v>17</v>
      </c>
      <c r="C37" t="s">
        <v>7</v>
      </c>
      <c r="D37" t="str">
        <f>TBLDatabase[[#This Row],[Athlete Name]]&amp;TBLDatabase[[#This Row],[Test Label]]</f>
        <v>Calvin WoodTest 4</v>
      </c>
      <c r="E37" t="s">
        <v>19</v>
      </c>
      <c r="F37" s="2">
        <v>79.900000000000006</v>
      </c>
      <c r="G37" s="2">
        <v>77</v>
      </c>
      <c r="H37" s="2">
        <v>1.02</v>
      </c>
      <c r="I37" s="2">
        <v>4.9000000000000004</v>
      </c>
      <c r="J37" s="2">
        <v>2000</v>
      </c>
      <c r="K37" s="2">
        <v>1419</v>
      </c>
      <c r="L37" s="2">
        <v>69</v>
      </c>
      <c r="M37" s="7">
        <f t="shared" si="0"/>
        <v>17.759699624530661</v>
      </c>
    </row>
    <row r="38" spans="1:13" x14ac:dyDescent="0.25">
      <c r="A38" s="1">
        <v>42635</v>
      </c>
      <c r="B38" s="2" t="s">
        <v>17</v>
      </c>
      <c r="C38" t="s">
        <v>3</v>
      </c>
      <c r="D38" t="str">
        <f>TBLDatabase[[#This Row],[Athlete Name]]&amp;TBLDatabase[[#This Row],[Test Label]]</f>
        <v>Chris JacksonTest 4</v>
      </c>
      <c r="E38" t="s">
        <v>19</v>
      </c>
      <c r="F38" s="2">
        <v>75.8</v>
      </c>
      <c r="G38" s="2">
        <v>48</v>
      </c>
      <c r="H38" s="2">
        <v>0.97</v>
      </c>
      <c r="I38" s="2">
        <v>4.8099999999999996</v>
      </c>
      <c r="J38" s="2">
        <v>2240</v>
      </c>
      <c r="K38" s="2">
        <v>1583</v>
      </c>
      <c r="L38" s="2">
        <v>70</v>
      </c>
      <c r="M38" s="7">
        <f t="shared" si="0"/>
        <v>20.883905013192614</v>
      </c>
    </row>
    <row r="39" spans="1:13" x14ac:dyDescent="0.25">
      <c r="A39" s="1">
        <v>42635</v>
      </c>
      <c r="B39" s="2" t="s">
        <v>17</v>
      </c>
      <c r="C39" t="s">
        <v>8</v>
      </c>
      <c r="D39" t="str">
        <f>TBLDatabase[[#This Row],[Athlete Name]]&amp;TBLDatabase[[#This Row],[Test Label]]</f>
        <v>Gary ParksTest 4</v>
      </c>
      <c r="E39" t="s">
        <v>19</v>
      </c>
      <c r="F39" s="2">
        <v>90.2</v>
      </c>
      <c r="G39" s="2">
        <v>81</v>
      </c>
      <c r="H39" s="2">
        <v>1.02</v>
      </c>
      <c r="I39" s="2">
        <v>4.87</v>
      </c>
      <c r="J39" s="2">
        <v>1920</v>
      </c>
      <c r="K39" s="2">
        <v>1826</v>
      </c>
      <c r="L39" s="2">
        <v>71</v>
      </c>
      <c r="M39" s="7">
        <f t="shared" si="0"/>
        <v>20.243902439024389</v>
      </c>
    </row>
    <row r="40" spans="1:13" x14ac:dyDescent="0.25">
      <c r="A40" s="1">
        <v>42635</v>
      </c>
      <c r="B40" s="2" t="s">
        <v>17</v>
      </c>
      <c r="C40" t="s">
        <v>9</v>
      </c>
      <c r="D40" t="str">
        <f>TBLDatabase[[#This Row],[Athlete Name]]&amp;TBLDatabase[[#This Row],[Test Label]]</f>
        <v>Kyle WattsTest 4</v>
      </c>
      <c r="E40" t="s">
        <v>18</v>
      </c>
      <c r="F40" s="2">
        <v>88.9</v>
      </c>
      <c r="G40" s="2">
        <v>85</v>
      </c>
      <c r="H40" s="2">
        <v>1.05</v>
      </c>
      <c r="I40" s="2">
        <v>4.88</v>
      </c>
      <c r="J40" s="2">
        <v>1880</v>
      </c>
      <c r="K40" s="2">
        <v>1452</v>
      </c>
      <c r="L40" s="2">
        <v>81</v>
      </c>
      <c r="M40" s="7">
        <f t="shared" si="0"/>
        <v>16.332958380202474</v>
      </c>
    </row>
    <row r="41" spans="1:13" x14ac:dyDescent="0.25">
      <c r="A41" s="1">
        <v>42635</v>
      </c>
      <c r="B41" s="2" t="s">
        <v>17</v>
      </c>
      <c r="C41" t="s">
        <v>0</v>
      </c>
      <c r="D41" t="str">
        <f>TBLDatabase[[#This Row],[Athlete Name]]&amp;TBLDatabase[[#This Row],[Test Label]]</f>
        <v>Lance WallaceTest 4</v>
      </c>
      <c r="E41" t="s">
        <v>18</v>
      </c>
      <c r="F41" s="2">
        <v>85.6</v>
      </c>
      <c r="G41" s="2">
        <v>63</v>
      </c>
      <c r="H41" s="2">
        <v>1.04</v>
      </c>
      <c r="I41" s="2">
        <v>4.7</v>
      </c>
      <c r="J41" s="2">
        <v>1800</v>
      </c>
      <c r="K41" s="2">
        <v>1862</v>
      </c>
      <c r="L41" s="2">
        <v>74</v>
      </c>
      <c r="M41" s="7">
        <f t="shared" si="0"/>
        <v>21.752336448598133</v>
      </c>
    </row>
    <row r="42" spans="1:13" x14ac:dyDescent="0.25">
      <c r="A42" s="1">
        <v>42635</v>
      </c>
      <c r="B42" s="2" t="s">
        <v>17</v>
      </c>
      <c r="C42" t="s">
        <v>2</v>
      </c>
      <c r="D42" t="str">
        <f>TBLDatabase[[#This Row],[Athlete Name]]&amp;TBLDatabase[[#This Row],[Test Label]]</f>
        <v>Mike PotterTest 4</v>
      </c>
      <c r="E42" t="s">
        <v>20</v>
      </c>
      <c r="F42" s="2">
        <v>78.2</v>
      </c>
      <c r="G42" s="2">
        <v>55</v>
      </c>
      <c r="H42" s="2">
        <v>1.04</v>
      </c>
      <c r="I42" s="2">
        <v>5.03</v>
      </c>
      <c r="J42" s="2">
        <v>2040</v>
      </c>
      <c r="K42" s="2">
        <v>1681</v>
      </c>
      <c r="L42" s="2">
        <v>62</v>
      </c>
      <c r="M42" s="7">
        <f t="shared" si="0"/>
        <v>21.496163682864449</v>
      </c>
    </row>
    <row r="43" spans="1:13" x14ac:dyDescent="0.25">
      <c r="A43" s="1">
        <v>42635</v>
      </c>
      <c r="B43" s="2" t="s">
        <v>17</v>
      </c>
      <c r="C43" t="s">
        <v>5</v>
      </c>
      <c r="D43" t="str">
        <f>TBLDatabase[[#This Row],[Athlete Name]]&amp;TBLDatabase[[#This Row],[Test Label]]</f>
        <v>Nate ChristensenTest 4</v>
      </c>
      <c r="E43" t="s">
        <v>20</v>
      </c>
      <c r="F43" s="2">
        <v>82.7</v>
      </c>
      <c r="G43" s="2">
        <v>68</v>
      </c>
      <c r="H43" s="2">
        <v>0.98</v>
      </c>
      <c r="I43" s="2">
        <v>4.6500000000000004</v>
      </c>
      <c r="J43" s="2">
        <v>1760</v>
      </c>
      <c r="K43" s="2">
        <v>1469</v>
      </c>
      <c r="L43" s="2">
        <v>69</v>
      </c>
      <c r="M43" s="7">
        <f t="shared" si="0"/>
        <v>17.762998790810158</v>
      </c>
    </row>
    <row r="44" spans="1:13" x14ac:dyDescent="0.25">
      <c r="A44" s="1">
        <v>42635</v>
      </c>
      <c r="B44" s="2" t="s">
        <v>17</v>
      </c>
      <c r="C44" t="s">
        <v>4</v>
      </c>
      <c r="D44" t="str">
        <f>TBLDatabase[[#This Row],[Athlete Name]]&amp;TBLDatabase[[#This Row],[Test Label]]</f>
        <v>Ronnie CowanTest 4</v>
      </c>
      <c r="E44" t="s">
        <v>20</v>
      </c>
      <c r="F44" s="2">
        <v>86.1</v>
      </c>
      <c r="G44" s="2">
        <v>55</v>
      </c>
      <c r="H44" s="2">
        <v>1.04</v>
      </c>
      <c r="I44" s="2">
        <v>5.04</v>
      </c>
      <c r="J44" s="2">
        <v>2440</v>
      </c>
      <c r="K44" s="2">
        <v>1990</v>
      </c>
      <c r="L44" s="2">
        <v>74</v>
      </c>
      <c r="M44" s="7">
        <f t="shared" si="0"/>
        <v>23.112659698025553</v>
      </c>
    </row>
  </sheetData>
  <sortState ref="A7:L43">
    <sortCondition ref="A7:A43"/>
    <sortCondition ref="C7:C43"/>
  </sortState>
  <dataValidations count="3">
    <dataValidation type="list" allowBlank="1" showInputMessage="1" showErrorMessage="1" sqref="B8:B44">
      <formula1>listTestPeriods</formula1>
    </dataValidation>
    <dataValidation type="list" allowBlank="1" showInputMessage="1" showErrorMessage="1" sqref="C8:C44">
      <formula1>listPlayerNames</formula1>
    </dataValidation>
    <dataValidation type="list" allowBlank="1" showInputMessage="1" showErrorMessage="1" sqref="E8:E44">
      <formula1>listPosition</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activeCell="A15" sqref="A15"/>
    </sheetView>
  </sheetViews>
  <sheetFormatPr defaultRowHeight="15" x14ac:dyDescent="0.25"/>
  <cols>
    <col min="1" max="1" width="13.140625" customWidth="1"/>
    <col min="2" max="2" width="6.28515625" customWidth="1"/>
    <col min="3" max="3" width="13.140625" customWidth="1"/>
    <col min="4" max="7" width="17.7109375" customWidth="1"/>
  </cols>
  <sheetData>
    <row r="1" spans="1:7" ht="23.25" x14ac:dyDescent="0.35">
      <c r="A1" s="24" t="s">
        <v>58</v>
      </c>
      <c r="B1" s="24"/>
    </row>
    <row r="3" spans="1:7" x14ac:dyDescent="0.25">
      <c r="A3" s="25" t="s">
        <v>7</v>
      </c>
      <c r="B3" s="26"/>
      <c r="C3" s="26"/>
      <c r="D3" s="27"/>
      <c r="E3" t="s">
        <v>59</v>
      </c>
      <c r="F3" s="35" t="s">
        <v>13</v>
      </c>
      <c r="G3" s="29" t="str">
        <f>INDEX(TBLDatabase[Position],MATCH(A3,TBLDatabase[Athlete Name],0))</f>
        <v>Attacker</v>
      </c>
    </row>
    <row r="4" spans="1:7" x14ac:dyDescent="0.25">
      <c r="D4">
        <f>MATCH(D5,TBLDatabase[#Headers],0)</f>
        <v>8</v>
      </c>
      <c r="E4">
        <f>MATCH(E5,TBLDatabase[#Headers],0)</f>
        <v>6</v>
      </c>
      <c r="F4">
        <f>MATCH(F5,TBLDatabase[#Headers],0)</f>
        <v>11</v>
      </c>
      <c r="G4">
        <f>MATCH(G5,TBLDatabase[#Headers],0)</f>
        <v>13</v>
      </c>
    </row>
    <row r="5" spans="1:7" s="28" customFormat="1" ht="45" x14ac:dyDescent="0.25">
      <c r="A5" s="33" t="s">
        <v>60</v>
      </c>
      <c r="B5" s="33" t="s">
        <v>61</v>
      </c>
      <c r="C5" s="33" t="s">
        <v>10</v>
      </c>
      <c r="D5" s="34" t="s">
        <v>25</v>
      </c>
      <c r="E5" s="34" t="s">
        <v>23</v>
      </c>
      <c r="F5" s="34" t="s">
        <v>21</v>
      </c>
      <c r="G5" s="34" t="s">
        <v>28</v>
      </c>
    </row>
    <row r="6" spans="1:7" x14ac:dyDescent="0.25">
      <c r="A6" s="29" t="s">
        <v>14</v>
      </c>
      <c r="B6" s="29">
        <f>IFERROR(MATCH($A$3&amp;A6,TBLDatabase[Helper],0),"")</f>
        <v>2</v>
      </c>
      <c r="C6" s="30">
        <f>INDEX(TBLDatabase[Date],B6)</f>
        <v>42440</v>
      </c>
      <c r="D6" s="31">
        <f>INDEX(TBLDatabase[],$B6,D$4)</f>
        <v>1.08</v>
      </c>
      <c r="E6" s="31">
        <f>INDEX(TBLDatabase[],$B6,E$4)</f>
        <v>79</v>
      </c>
      <c r="F6" s="32">
        <f>INDEX(TBLDatabase[],$B6,F$4)</f>
        <v>1785</v>
      </c>
      <c r="G6" s="31">
        <f>INDEX(TBLDatabase[],$B6,G$4)</f>
        <v>22.594936708860761</v>
      </c>
    </row>
    <row r="7" spans="1:7" x14ac:dyDescent="0.25">
      <c r="A7" s="29" t="s">
        <v>15</v>
      </c>
      <c r="B7" s="29">
        <f>IFERROR(MATCH($A$3&amp;A7,TBLDatabase[Helper],0),"")</f>
        <v>12</v>
      </c>
      <c r="C7" s="30">
        <f>INDEX(TBLDatabase[Date],B7)</f>
        <v>42510</v>
      </c>
      <c r="D7" s="31">
        <f>INDEX(TBLDatabase[],$B7,D$4)</f>
        <v>1.06</v>
      </c>
      <c r="E7" s="31">
        <f>INDEX(TBLDatabase[],$B7,E$4)</f>
        <v>79.900000000000006</v>
      </c>
      <c r="F7" s="32">
        <f>INDEX(TBLDatabase[],$B7,F$4)</f>
        <v>1699</v>
      </c>
      <c r="G7" s="31">
        <f>INDEX(TBLDatabase[],$B7,G$4)</f>
        <v>21.264080100125156</v>
      </c>
    </row>
    <row r="8" spans="1:7" x14ac:dyDescent="0.25">
      <c r="A8" s="29" t="s">
        <v>16</v>
      </c>
      <c r="B8" s="29">
        <f>IFERROR(MATCH($A$3&amp;A8,TBLDatabase[Helper],0),"")</f>
        <v>21</v>
      </c>
      <c r="C8" s="30">
        <f>INDEX(TBLDatabase[Date],B8)</f>
        <v>42572</v>
      </c>
      <c r="D8" s="31">
        <f>INDEX(TBLDatabase[],$B8,D$4)</f>
        <v>1.01</v>
      </c>
      <c r="E8" s="31">
        <f>INDEX(TBLDatabase[],$B8,E$4)</f>
        <v>80.099999999999994</v>
      </c>
      <c r="F8" s="32">
        <f>INDEX(TBLDatabase[],$B8,F$4)</f>
        <v>1911</v>
      </c>
      <c r="G8" s="31">
        <f>INDEX(TBLDatabase[],$B8,G$4)</f>
        <v>23.857677902621724</v>
      </c>
    </row>
    <row r="9" spans="1:7" x14ac:dyDescent="0.25">
      <c r="A9" s="29" t="s">
        <v>17</v>
      </c>
      <c r="B9" s="29">
        <f>IFERROR(MATCH($A$3&amp;A9,TBLDatabase[Helper],0),"")</f>
        <v>30</v>
      </c>
      <c r="C9" s="30">
        <f>INDEX(TBLDatabase[Date],B9)</f>
        <v>42635</v>
      </c>
      <c r="D9" s="31">
        <f>INDEX(TBLDatabase[],$B9,D$4)</f>
        <v>1.02</v>
      </c>
      <c r="E9" s="31">
        <f>INDEX(TBLDatabase[],$B9,E$4)</f>
        <v>79.900000000000006</v>
      </c>
      <c r="F9" s="32">
        <f>INDEX(TBLDatabase[],$B9,F$4)</f>
        <v>1419</v>
      </c>
      <c r="G9" s="31">
        <f>INDEX(TBLDatabase[],$B9,G$4)</f>
        <v>17.759699624530661</v>
      </c>
    </row>
    <row r="10" spans="1:7" x14ac:dyDescent="0.25">
      <c r="A10" s="29"/>
      <c r="B10" s="29" t="str">
        <f>IFERROR(MATCH($A$3&amp;A10,TBLDatabase[Helper],0),"")</f>
        <v/>
      </c>
      <c r="C10" s="30" t="e">
        <f>INDEX(TBLDatabase[Date],B10)</f>
        <v>#VALUE!</v>
      </c>
      <c r="D10" s="31" t="e">
        <f>INDEX(TBLDatabase[],$B10,D$4)</f>
        <v>#VALUE!</v>
      </c>
      <c r="E10" s="31" t="e">
        <f>INDEX(TBLDatabase[],$B10,E$4)</f>
        <v>#VALUE!</v>
      </c>
      <c r="F10" s="32" t="e">
        <f>INDEX(TBLDatabase[],$B10,F$4)</f>
        <v>#VALUE!</v>
      </c>
      <c r="G10" s="31" t="e">
        <f>INDEX(TBLDatabase[],$B10,G$4)</f>
        <v>#VALUE!</v>
      </c>
    </row>
    <row r="11" spans="1:7" x14ac:dyDescent="0.25">
      <c r="A11" s="36" t="s">
        <v>63</v>
      </c>
      <c r="B11" s="29"/>
      <c r="C11" s="29"/>
      <c r="D11" s="37">
        <f>AVERAGEIF(TBLDatabase[Position],$G$3,INDEX(TBLDatabase[],,D$4))</f>
        <v>1.012</v>
      </c>
      <c r="E11" s="37">
        <f>AVERAGEIF(TBLDatabase[Position],$G$3,INDEX(TBLDatabase[],,E$4))</f>
        <v>81.873333333333321</v>
      </c>
      <c r="F11" s="37">
        <f>AVERAGEIF(TBLDatabase[Position],$G$3,INDEX(TBLDatabase[],,F$4))</f>
        <v>1676.2666666666667</v>
      </c>
      <c r="G11" s="37">
        <f>AVERAGEIF(TBLDatabase[Position],$G$3,INDEX(TBLDatabase[],,G$4))</f>
        <v>20.625486545216162</v>
      </c>
    </row>
  </sheetData>
  <mergeCells count="1">
    <mergeCell ref="A3:D3"/>
  </mergeCells>
  <conditionalFormatting sqref="A6:G10 A11 D11">
    <cfRule type="containsErrors" dxfId="1" priority="2">
      <formula>ISERROR(A6)</formula>
    </cfRule>
  </conditionalFormatting>
  <conditionalFormatting sqref="E11:G11">
    <cfRule type="containsErrors" dxfId="0" priority="1">
      <formula>ISERROR(E11)</formula>
    </cfRule>
  </conditionalFormatting>
  <dataValidations count="3">
    <dataValidation type="list" allowBlank="1" showInputMessage="1" showErrorMessage="1" sqref="A3:B3">
      <formula1>listPlayerNames</formula1>
    </dataValidation>
    <dataValidation type="list" allowBlank="1" showInputMessage="1" showErrorMessage="1" sqref="D5:G5">
      <formula1>listMeasures</formula1>
    </dataValidation>
    <dataValidation type="list" allowBlank="1" showInputMessage="1" showErrorMessage="1" sqref="A6:A10">
      <formula1>listTestPeriods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A10" sqref="A10"/>
    </sheetView>
  </sheetViews>
  <sheetFormatPr defaultRowHeight="15" x14ac:dyDescent="0.25"/>
  <cols>
    <col min="1" max="1" width="14.140625" customWidth="1"/>
    <col min="2" max="2" width="3.7109375" customWidth="1"/>
    <col min="3" max="3" width="16.42578125" bestFit="1" customWidth="1"/>
    <col min="4" max="4" width="3.7109375" customWidth="1"/>
    <col min="5" max="5" width="13.140625" customWidth="1"/>
  </cols>
  <sheetData>
    <row r="1" spans="1:5" s="15" customFormat="1" ht="18.75" x14ac:dyDescent="0.3">
      <c r="A1" s="15" t="s">
        <v>34</v>
      </c>
    </row>
    <row r="3" spans="1:5" x14ac:dyDescent="0.25">
      <c r="A3" s="9" t="s">
        <v>30</v>
      </c>
      <c r="C3" s="9" t="s">
        <v>35</v>
      </c>
      <c r="E3" s="9" t="s">
        <v>36</v>
      </c>
    </row>
    <row r="4" spans="1:5" x14ac:dyDescent="0.25">
      <c r="A4" s="16"/>
      <c r="C4" s="16"/>
      <c r="E4" s="16"/>
    </row>
    <row r="5" spans="1:5" x14ac:dyDescent="0.25">
      <c r="A5" s="17" t="s">
        <v>14</v>
      </c>
      <c r="C5" s="17" t="s">
        <v>1</v>
      </c>
      <c r="E5" s="17" t="s">
        <v>19</v>
      </c>
    </row>
    <row r="6" spans="1:5" x14ac:dyDescent="0.25">
      <c r="A6" s="17" t="s">
        <v>15</v>
      </c>
      <c r="C6" s="17" t="s">
        <v>7</v>
      </c>
      <c r="E6" s="17" t="s">
        <v>18</v>
      </c>
    </row>
    <row r="7" spans="1:5" x14ac:dyDescent="0.25">
      <c r="A7" s="17" t="s">
        <v>16</v>
      </c>
      <c r="C7" s="17" t="s">
        <v>3</v>
      </c>
      <c r="E7" s="17" t="s">
        <v>20</v>
      </c>
    </row>
    <row r="8" spans="1:5" x14ac:dyDescent="0.25">
      <c r="A8" s="17" t="s">
        <v>17</v>
      </c>
      <c r="C8" s="17" t="s">
        <v>8</v>
      </c>
      <c r="E8" s="17"/>
    </row>
    <row r="9" spans="1:5" x14ac:dyDescent="0.25">
      <c r="A9" s="17" t="s">
        <v>37</v>
      </c>
      <c r="C9" s="17" t="s">
        <v>6</v>
      </c>
      <c r="E9" s="18"/>
    </row>
    <row r="10" spans="1:5" x14ac:dyDescent="0.25">
      <c r="A10" s="17"/>
      <c r="C10" s="17" t="s">
        <v>9</v>
      </c>
    </row>
    <row r="11" spans="1:5" x14ac:dyDescent="0.25">
      <c r="A11" s="17"/>
      <c r="C11" s="17" t="s">
        <v>0</v>
      </c>
    </row>
    <row r="12" spans="1:5" x14ac:dyDescent="0.25">
      <c r="A12" s="17"/>
      <c r="C12" s="17" t="s">
        <v>2</v>
      </c>
    </row>
    <row r="13" spans="1:5" x14ac:dyDescent="0.25">
      <c r="A13" s="17"/>
      <c r="C13" s="17" t="s">
        <v>5</v>
      </c>
    </row>
    <row r="14" spans="1:5" x14ac:dyDescent="0.25">
      <c r="A14" s="17"/>
      <c r="C14" s="17" t="s">
        <v>4</v>
      </c>
    </row>
    <row r="15" spans="1:5" x14ac:dyDescent="0.25">
      <c r="A15" s="18"/>
      <c r="C15" s="17"/>
    </row>
    <row r="16" spans="1:5" x14ac:dyDescent="0.25">
      <c r="C16" s="17"/>
    </row>
    <row r="17" spans="3:3" x14ac:dyDescent="0.25">
      <c r="C17" s="17"/>
    </row>
    <row r="18" spans="3:3" x14ac:dyDescent="0.25">
      <c r="C18" s="17"/>
    </row>
    <row r="19" spans="3:3" x14ac:dyDescent="0.25">
      <c r="C19" s="17"/>
    </row>
    <row r="20" spans="3:3" x14ac:dyDescent="0.25">
      <c r="C20" s="17"/>
    </row>
    <row r="21" spans="3:3" x14ac:dyDescent="0.25">
      <c r="C21" s="17"/>
    </row>
    <row r="22" spans="3:3" x14ac:dyDescent="0.25">
      <c r="C22" s="18"/>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TeamReport</vt:lpstr>
      <vt:lpstr>PlayerReport</vt:lpstr>
      <vt:lpstr>Database</vt:lpstr>
      <vt:lpstr>FormulaReport</vt:lpstr>
      <vt:lpstr>ControlPanel</vt:lpstr>
      <vt:lpstr>listMeasures</vt:lpstr>
      <vt:lpstr>listPlayerNames</vt:lpstr>
      <vt:lpstr>listPosition</vt:lpstr>
      <vt:lpstr>listTestPeriods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johnl</dc:creator>
  <cp:lastModifiedBy>johnl</cp:lastModifiedBy>
  <dcterms:created xsi:type="dcterms:W3CDTF">2016-05-30T00:55:05Z</dcterms:created>
  <dcterms:modified xsi:type="dcterms:W3CDTF">2016-06-30T02:24:39Z</dcterms:modified>
</cp:coreProperties>
</file>