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aden\Desktop\"/>
    </mc:Choice>
  </mc:AlternateContent>
  <bookViews>
    <workbookView xWindow="0" yWindow="0" windowWidth="25200" windowHeight="12135"/>
  </bookViews>
  <sheets>
    <sheet name="Intensity Effort Tabl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N42" i="1"/>
  <c r="O42" i="1"/>
  <c r="P42" i="1"/>
  <c r="N43" i="1"/>
  <c r="O43" i="1"/>
  <c r="P43" i="1"/>
  <c r="N44" i="1"/>
  <c r="O44" i="1"/>
  <c r="P44" i="1"/>
  <c r="N45" i="1"/>
  <c r="O45" i="1"/>
  <c r="P45" i="1"/>
  <c r="N46" i="1"/>
  <c r="O46" i="1"/>
  <c r="N47" i="1"/>
  <c r="O47" i="1"/>
  <c r="N48" i="1"/>
  <c r="N49" i="1"/>
  <c r="P31" i="1"/>
  <c r="O31" i="1"/>
  <c r="N31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5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36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34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33" i="1"/>
  <c r="J50" i="1"/>
  <c r="H50" i="1"/>
  <c r="J49" i="1"/>
  <c r="H49" i="1"/>
  <c r="J48" i="1"/>
  <c r="H48" i="1"/>
  <c r="J47" i="1"/>
  <c r="H47" i="1"/>
  <c r="J46" i="1"/>
  <c r="H46" i="1"/>
  <c r="J45" i="1"/>
  <c r="H45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18" i="1" l="1"/>
  <c r="J19" i="1"/>
  <c r="J20" i="1"/>
  <c r="J21" i="1"/>
  <c r="J22" i="1"/>
  <c r="J23" i="1"/>
  <c r="J24" i="1"/>
  <c r="J17" i="1"/>
  <c r="J13" i="1"/>
  <c r="J14" i="1"/>
  <c r="J15" i="1"/>
  <c r="J16" i="1"/>
  <c r="J12" i="1"/>
  <c r="J9" i="1"/>
  <c r="J10" i="1"/>
  <c r="J11" i="1"/>
  <c r="J8" i="1"/>
  <c r="J6" i="1"/>
  <c r="J7" i="1"/>
  <c r="J5" i="1"/>
  <c r="H17" i="1"/>
  <c r="H18" i="1"/>
  <c r="H19" i="1"/>
  <c r="H20" i="1"/>
  <c r="H21" i="1"/>
  <c r="H22" i="1"/>
  <c r="H23" i="1"/>
  <c r="H24" i="1"/>
  <c r="H13" i="1"/>
  <c r="H14" i="1"/>
  <c r="H15" i="1"/>
  <c r="H16" i="1"/>
  <c r="H12" i="1"/>
  <c r="H9" i="1"/>
  <c r="H10" i="1"/>
  <c r="H11" i="1"/>
  <c r="H8" i="1"/>
  <c r="H6" i="1"/>
  <c r="H7" i="1"/>
  <c r="H5" i="1"/>
  <c r="E20" i="1"/>
  <c r="F20" i="1"/>
  <c r="G20" i="1"/>
  <c r="E21" i="1"/>
  <c r="F21" i="1"/>
  <c r="G21" i="1"/>
  <c r="E22" i="1"/>
  <c r="F22" i="1"/>
  <c r="G22" i="1"/>
  <c r="E23" i="1"/>
  <c r="F23" i="1"/>
  <c r="G23" i="1"/>
  <c r="E24" i="1"/>
  <c r="F24" i="1"/>
  <c r="G24" i="1"/>
  <c r="G11" i="1"/>
  <c r="G12" i="1"/>
  <c r="G13" i="1"/>
  <c r="G14" i="1"/>
  <c r="G15" i="1"/>
  <c r="G16" i="1"/>
  <c r="G17" i="1"/>
  <c r="G18" i="1"/>
  <c r="G19" i="1"/>
  <c r="G10" i="1"/>
  <c r="F8" i="1"/>
  <c r="F9" i="1"/>
  <c r="F10" i="1"/>
  <c r="F11" i="1"/>
  <c r="F12" i="1"/>
  <c r="F13" i="1"/>
  <c r="F14" i="1"/>
  <c r="F15" i="1"/>
  <c r="F16" i="1"/>
  <c r="F17" i="1"/>
  <c r="F18" i="1"/>
  <c r="F19" i="1"/>
  <c r="E8" i="1"/>
  <c r="E9" i="1"/>
  <c r="E10" i="1"/>
  <c r="E11" i="1"/>
  <c r="E12" i="1"/>
  <c r="E13" i="1"/>
  <c r="E14" i="1"/>
  <c r="E15" i="1"/>
  <c r="E16" i="1"/>
  <c r="E17" i="1"/>
  <c r="E18" i="1"/>
  <c r="E19" i="1"/>
  <c r="E7" i="1"/>
</calcChain>
</file>

<file path=xl/sharedStrings.xml><?xml version="1.0" encoding="utf-8"?>
<sst xmlns="http://schemas.openxmlformats.org/spreadsheetml/2006/main" count="62" uniqueCount="23">
  <si>
    <t>%1RM</t>
  </si>
  <si>
    <t>Heavy+</t>
  </si>
  <si>
    <t>Heavy</t>
  </si>
  <si>
    <t>Max Effort (ME)</t>
  </si>
  <si>
    <t>Near Max (NME)</t>
  </si>
  <si>
    <t>Medium Hard (MHE)</t>
  </si>
  <si>
    <t>Hard
(HE)</t>
  </si>
  <si>
    <t>1-2 reps short</t>
  </si>
  <si>
    <t>2-4 reps short</t>
  </si>
  <si>
    <t>5+ reps short</t>
  </si>
  <si>
    <t>Max reps</t>
  </si>
  <si>
    <t>Reps per set</t>
  </si>
  <si>
    <t>Optimal Volume</t>
  </si>
  <si>
    <t>Volume Range</t>
  </si>
  <si>
    <t xml:space="preserve">Intensity levels
</t>
  </si>
  <si>
    <t xml:space="preserve">  Effort Levels  </t>
  </si>
  <si>
    <t xml:space="preserve"> Prilepin's Chart  </t>
  </si>
  <si>
    <t>Medium</t>
  </si>
  <si>
    <t>Light</t>
  </si>
  <si>
    <t>Copyright©2013 by Mladen Jovanović</t>
  </si>
  <si>
    <t>1 rep short</t>
  </si>
  <si>
    <t>3 reps short</t>
  </si>
  <si>
    <t>5 reps short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</si>
</sst>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5F9F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ck">
        <color theme="0" tint="-0.499984740745262"/>
      </left>
      <right style="medium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0" fillId="10" borderId="24" xfId="0" applyFill="1" applyBorder="1" applyAlignment="1">
      <alignment horizontal="center" vertical="center"/>
    </xf>
    <xf numFmtId="0" fontId="0" fillId="10" borderId="20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10" borderId="29" xfId="0" applyFill="1" applyBorder="1" applyAlignment="1">
      <alignment horizontal="center" vertical="center"/>
    </xf>
    <xf numFmtId="0" fontId="0" fillId="10" borderId="30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9" fontId="0" fillId="2" borderId="8" xfId="1" applyFont="1" applyFill="1" applyBorder="1"/>
    <xf numFmtId="9" fontId="0" fillId="2" borderId="11" xfId="1" applyFont="1" applyFill="1" applyBorder="1"/>
    <xf numFmtId="9" fontId="0" fillId="8" borderId="6" xfId="1" applyFont="1" applyFill="1" applyBorder="1"/>
    <xf numFmtId="9" fontId="0" fillId="8" borderId="8" xfId="1" applyFont="1" applyFill="1" applyBorder="1"/>
    <xf numFmtId="9" fontId="0" fillId="8" borderId="11" xfId="1" applyFont="1" applyFill="1" applyBorder="1"/>
    <xf numFmtId="9" fontId="0" fillId="9" borderId="6" xfId="1" applyFont="1" applyFill="1" applyBorder="1"/>
    <xf numFmtId="9" fontId="0" fillId="9" borderId="8" xfId="1" applyFont="1" applyFill="1" applyBorder="1"/>
    <xf numFmtId="9" fontId="0" fillId="9" borderId="11" xfId="1" applyFont="1" applyFill="1" applyBorder="1"/>
    <xf numFmtId="9" fontId="0" fillId="10" borderId="6" xfId="1" applyFont="1" applyFill="1" applyBorder="1"/>
    <xf numFmtId="9" fontId="0" fillId="10" borderId="8" xfId="1" applyFont="1" applyFill="1" applyBorder="1"/>
    <xf numFmtId="9" fontId="0" fillId="10" borderId="8" xfId="0" applyNumberFormat="1" applyFill="1" applyBorder="1"/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9" fontId="0" fillId="10" borderId="32" xfId="0" applyNumberFormat="1" applyFill="1" applyBorder="1"/>
    <xf numFmtId="0" fontId="0" fillId="5" borderId="33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10" borderId="33" xfId="0" applyFill="1" applyBorder="1" applyAlignment="1">
      <alignment horizontal="center" vertical="center"/>
    </xf>
    <xf numFmtId="9" fontId="0" fillId="2" borderId="15" xfId="1" applyFont="1" applyFill="1" applyBorder="1" applyAlignment="1"/>
    <xf numFmtId="0" fontId="0" fillId="5" borderId="14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top" wrapText="1"/>
    </xf>
    <xf numFmtId="0" fontId="4" fillId="5" borderId="1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top" wrapText="1"/>
    </xf>
    <xf numFmtId="0" fontId="4" fillId="3" borderId="37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top" wrapText="1"/>
    </xf>
    <xf numFmtId="0" fontId="4" fillId="6" borderId="37" xfId="0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top" wrapText="1"/>
    </xf>
    <xf numFmtId="0" fontId="4" fillId="7" borderId="38" xfId="0" applyFont="1" applyFill="1" applyBorder="1" applyAlignment="1">
      <alignment horizontal="center" vertical="center"/>
    </xf>
    <xf numFmtId="0" fontId="0" fillId="0" borderId="16" xfId="0" applyBorder="1" applyAlignment="1">
      <alignment horizontal="right"/>
    </xf>
    <xf numFmtId="0" fontId="0" fillId="9" borderId="27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10" borderId="27" xfId="0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10" borderId="28" xfId="0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wrapText="1"/>
    </xf>
    <xf numFmtId="0" fontId="5" fillId="0" borderId="25" xfId="0" applyFont="1" applyFill="1" applyBorder="1" applyAlignment="1">
      <alignment horizontal="center" wrapText="1"/>
    </xf>
    <xf numFmtId="0" fontId="5" fillId="0" borderId="26" xfId="0" applyFont="1" applyFill="1" applyBorder="1" applyAlignment="1">
      <alignment horizontal="center" wrapText="1"/>
    </xf>
    <xf numFmtId="0" fontId="0" fillId="11" borderId="31" xfId="0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 wrapText="1"/>
    </xf>
    <xf numFmtId="0" fontId="0" fillId="12" borderId="9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0" xfId="0" applyFill="1" applyBorder="1" applyAlignment="1">
      <alignment horizontal="center" vertical="center" wrapText="1"/>
    </xf>
    <xf numFmtId="0" fontId="0" fillId="12" borderId="20" xfId="0" applyFill="1" applyBorder="1" applyAlignment="1">
      <alignment horizontal="center" vertical="center" wrapText="1"/>
    </xf>
    <xf numFmtId="0" fontId="0" fillId="12" borderId="22" xfId="0" applyFill="1" applyBorder="1" applyAlignment="1">
      <alignment horizontal="center" vertical="center" wrapText="1"/>
    </xf>
    <xf numFmtId="0" fontId="0" fillId="8" borderId="23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/>
    </xf>
    <xf numFmtId="0" fontId="2" fillId="4" borderId="40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0" fillId="2" borderId="3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2" borderId="5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9" fontId="0" fillId="2" borderId="44" xfId="1" applyFont="1" applyFill="1" applyBorder="1" applyAlignment="1">
      <alignment horizontal="center" vertical="center"/>
    </xf>
    <xf numFmtId="9" fontId="0" fillId="2" borderId="45" xfId="1" applyFont="1" applyFill="1" applyBorder="1" applyAlignment="1">
      <alignment horizontal="center" vertical="center"/>
    </xf>
    <xf numFmtId="9" fontId="0" fillId="8" borderId="46" xfId="1" applyFont="1" applyFill="1" applyBorder="1" applyAlignment="1">
      <alignment horizontal="center" vertical="center"/>
    </xf>
    <xf numFmtId="9" fontId="0" fillId="8" borderId="44" xfId="1" applyFont="1" applyFill="1" applyBorder="1" applyAlignment="1">
      <alignment horizontal="center" vertical="center"/>
    </xf>
    <xf numFmtId="9" fontId="0" fillId="8" borderId="45" xfId="1" applyFont="1" applyFill="1" applyBorder="1" applyAlignment="1">
      <alignment horizontal="center" vertical="center"/>
    </xf>
    <xf numFmtId="9" fontId="0" fillId="9" borderId="46" xfId="1" applyFont="1" applyFill="1" applyBorder="1" applyAlignment="1">
      <alignment horizontal="center" vertical="center"/>
    </xf>
    <xf numFmtId="9" fontId="0" fillId="9" borderId="44" xfId="1" applyFont="1" applyFill="1" applyBorder="1" applyAlignment="1">
      <alignment horizontal="center" vertical="center"/>
    </xf>
    <xf numFmtId="9" fontId="0" fillId="9" borderId="45" xfId="1" applyFont="1" applyFill="1" applyBorder="1" applyAlignment="1">
      <alignment horizontal="center" vertical="center"/>
    </xf>
    <xf numFmtId="9" fontId="0" fillId="10" borderId="46" xfId="1" applyFont="1" applyFill="1" applyBorder="1" applyAlignment="1">
      <alignment horizontal="center" vertical="center"/>
    </xf>
    <xf numFmtId="9" fontId="0" fillId="10" borderId="44" xfId="1" applyFont="1" applyFill="1" applyBorder="1" applyAlignment="1">
      <alignment horizontal="center" vertical="center"/>
    </xf>
    <xf numFmtId="9" fontId="0" fillId="10" borderId="45" xfId="1" applyFont="1" applyFill="1" applyBorder="1" applyAlignment="1">
      <alignment horizontal="center" vertical="center"/>
    </xf>
    <xf numFmtId="9" fontId="0" fillId="2" borderId="5" xfId="1" applyFont="1" applyFill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9" fontId="0" fillId="2" borderId="10" xfId="1" applyFont="1" applyFill="1" applyBorder="1" applyAlignment="1">
      <alignment horizontal="center" vertical="center"/>
    </xf>
    <xf numFmtId="9" fontId="0" fillId="8" borderId="5" xfId="1" applyFont="1" applyFill="1" applyBorder="1" applyAlignment="1">
      <alignment horizontal="center" vertical="center"/>
    </xf>
    <xf numFmtId="9" fontId="0" fillId="8" borderId="1" xfId="1" applyFont="1" applyFill="1" applyBorder="1" applyAlignment="1">
      <alignment horizontal="center" vertical="center"/>
    </xf>
    <xf numFmtId="9" fontId="0" fillId="8" borderId="10" xfId="1" applyFont="1" applyFill="1" applyBorder="1" applyAlignment="1">
      <alignment horizontal="center" vertical="center"/>
    </xf>
    <xf numFmtId="9" fontId="0" fillId="9" borderId="5" xfId="1" applyFont="1" applyFill="1" applyBorder="1" applyAlignment="1">
      <alignment horizontal="center" vertical="center"/>
    </xf>
    <xf numFmtId="9" fontId="0" fillId="9" borderId="1" xfId="1" applyFont="1" applyFill="1" applyBorder="1" applyAlignment="1">
      <alignment horizontal="center" vertical="center"/>
    </xf>
    <xf numFmtId="9" fontId="0" fillId="9" borderId="10" xfId="1" applyFont="1" applyFill="1" applyBorder="1" applyAlignment="1">
      <alignment horizontal="center" vertical="center"/>
    </xf>
    <xf numFmtId="9" fontId="0" fillId="10" borderId="5" xfId="1" applyFont="1" applyFill="1" applyBorder="1" applyAlignment="1">
      <alignment horizontal="center" vertical="center"/>
    </xf>
    <xf numFmtId="9" fontId="0" fillId="10" borderId="1" xfId="1" applyFont="1" applyFill="1" applyBorder="1" applyAlignment="1">
      <alignment horizontal="center" vertical="center"/>
    </xf>
    <xf numFmtId="9" fontId="0" fillId="10" borderId="1" xfId="0" applyNumberFormat="1" applyFill="1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/>
    </xf>
    <xf numFmtId="0" fontId="0" fillId="0" borderId="49" xfId="0" applyBorder="1" applyAlignment="1">
      <alignment horizontal="center" vertical="center" wrapText="1"/>
    </xf>
    <xf numFmtId="0" fontId="0" fillId="7" borderId="50" xfId="0" applyFill="1" applyBorder="1" applyAlignment="1">
      <alignment horizontal="center" vertical="top" wrapText="1"/>
    </xf>
    <xf numFmtId="0" fontId="4" fillId="7" borderId="50" xfId="0" applyFon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9" fontId="0" fillId="10" borderId="29" xfId="0" applyNumberFormat="1" applyFill="1" applyBorder="1" applyAlignment="1">
      <alignment horizontal="center" vertical="center"/>
    </xf>
    <xf numFmtId="9" fontId="0" fillId="10" borderId="51" xfId="1" applyFont="1" applyFill="1" applyBorder="1" applyAlignment="1">
      <alignment horizontal="center" vertical="center"/>
    </xf>
    <xf numFmtId="2" fontId="0" fillId="2" borderId="44" xfId="1" applyNumberFormat="1" applyFont="1" applyFill="1" applyBorder="1" applyAlignment="1">
      <alignment horizontal="center" vertical="center"/>
    </xf>
    <xf numFmtId="2" fontId="0" fillId="8" borderId="24" xfId="0" applyNumberFormat="1" applyFill="1" applyBorder="1" applyAlignment="1">
      <alignment horizontal="center" vertical="center"/>
    </xf>
    <xf numFmtId="2" fontId="0" fillId="2" borderId="45" xfId="1" applyNumberFormat="1" applyFon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2" fontId="0" fillId="8" borderId="20" xfId="0" applyNumberFormat="1" applyFill="1" applyBorder="1" applyAlignment="1">
      <alignment horizontal="center" vertical="center"/>
    </xf>
    <xf numFmtId="2" fontId="0" fillId="8" borderId="46" xfId="1" applyNumberFormat="1" applyFont="1" applyFill="1" applyBorder="1" applyAlignment="1">
      <alignment horizontal="center" vertical="center"/>
    </xf>
    <xf numFmtId="2" fontId="0" fillId="8" borderId="10" xfId="0" applyNumberFormat="1" applyFill="1" applyBorder="1" applyAlignment="1">
      <alignment horizontal="center" vertical="center"/>
    </xf>
    <xf numFmtId="2" fontId="0" fillId="9" borderId="22" xfId="0" applyNumberFormat="1" applyFill="1" applyBorder="1" applyAlignment="1">
      <alignment horizontal="center" vertical="center"/>
    </xf>
    <xf numFmtId="2" fontId="0" fillId="8" borderId="44" xfId="1" applyNumberFormat="1" applyFont="1" applyFill="1" applyBorder="1" applyAlignment="1">
      <alignment horizontal="center" vertical="center"/>
    </xf>
    <xf numFmtId="2" fontId="0" fillId="8" borderId="5" xfId="0" applyNumberFormat="1" applyFill="1" applyBorder="1" applyAlignment="1">
      <alignment horizontal="center" vertical="center"/>
    </xf>
    <xf numFmtId="2" fontId="0" fillId="9" borderId="24" xfId="0" applyNumberFormat="1" applyFill="1" applyBorder="1" applyAlignment="1">
      <alignment horizontal="center" vertical="center"/>
    </xf>
    <xf numFmtId="2" fontId="0" fillId="8" borderId="45" xfId="1" applyNumberFormat="1" applyFont="1" applyFill="1" applyBorder="1" applyAlignment="1">
      <alignment horizontal="center" vertical="center"/>
    </xf>
    <xf numFmtId="2" fontId="0" fillId="9" borderId="20" xfId="0" applyNumberFormat="1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2" fontId="0" fillId="9" borderId="46" xfId="1" applyNumberFormat="1" applyFont="1" applyFill="1" applyBorder="1" applyAlignment="1">
      <alignment horizontal="center" vertical="center"/>
    </xf>
    <xf numFmtId="2" fontId="0" fillId="9" borderId="10" xfId="0" applyNumberFormat="1" applyFill="1" applyBorder="1" applyAlignment="1">
      <alignment horizontal="center" vertical="center"/>
    </xf>
    <xf numFmtId="2" fontId="0" fillId="9" borderId="44" xfId="1" applyNumberFormat="1" applyFont="1" applyFill="1" applyBorder="1" applyAlignment="1">
      <alignment horizontal="center" vertical="center"/>
    </xf>
    <xf numFmtId="2" fontId="0" fillId="9" borderId="5" xfId="0" applyNumberFormat="1" applyFill="1" applyBorder="1" applyAlignment="1">
      <alignment horizontal="center" vertical="center"/>
    </xf>
    <xf numFmtId="2" fontId="0" fillId="10" borderId="24" xfId="0" applyNumberFormat="1" applyFill="1" applyBorder="1" applyAlignment="1">
      <alignment horizontal="center" vertical="center"/>
    </xf>
    <xf numFmtId="2" fontId="0" fillId="9" borderId="45" xfId="1" applyNumberFormat="1" applyFont="1" applyFill="1" applyBorder="1" applyAlignment="1">
      <alignment horizontal="center" vertical="center"/>
    </xf>
    <xf numFmtId="2" fontId="0" fillId="10" borderId="20" xfId="0" applyNumberFormat="1" applyFill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2" fontId="0" fillId="10" borderId="46" xfId="1" applyNumberFormat="1" applyFont="1" applyFill="1" applyBorder="1" applyAlignment="1">
      <alignment horizontal="center" vertical="center"/>
    </xf>
    <xf numFmtId="2" fontId="0" fillId="10" borderId="10" xfId="0" applyNumberFormat="1" applyFill="1" applyBorder="1" applyAlignment="1">
      <alignment horizontal="center" vertical="center"/>
    </xf>
    <xf numFmtId="2" fontId="0" fillId="10" borderId="22" xfId="0" applyNumberFormat="1" applyFill="1" applyBorder="1" applyAlignment="1">
      <alignment horizontal="center" vertical="center"/>
    </xf>
    <xf numFmtId="2" fontId="0" fillId="10" borderId="44" xfId="1" applyNumberFormat="1" applyFont="1" applyFill="1" applyBorder="1" applyAlignment="1">
      <alignment horizontal="center" vertical="center"/>
    </xf>
    <xf numFmtId="2" fontId="0" fillId="10" borderId="5" xfId="0" applyNumberFormat="1" applyFill="1" applyBorder="1" applyAlignment="1">
      <alignment horizontal="center" vertical="center"/>
    </xf>
    <xf numFmtId="2" fontId="0" fillId="10" borderId="45" xfId="1" applyNumberFormat="1" applyFont="1" applyFill="1" applyBorder="1" applyAlignment="1">
      <alignment horizontal="center" vertical="center"/>
    </xf>
    <xf numFmtId="2" fontId="0" fillId="10" borderId="29" xfId="0" applyNumberFormat="1" applyFill="1" applyBorder="1" applyAlignment="1">
      <alignment horizontal="center" vertical="center"/>
    </xf>
    <xf numFmtId="2" fontId="0" fillId="10" borderId="51" xfId="1" applyNumberFormat="1" applyFont="1" applyFill="1" applyBorder="1" applyAlignment="1">
      <alignment horizontal="center" vertical="center"/>
    </xf>
    <xf numFmtId="2" fontId="0" fillId="10" borderId="30" xfId="0" applyNumberFormat="1" applyFill="1" applyBorder="1" applyAlignment="1">
      <alignment horizontal="center" vertical="center"/>
    </xf>
    <xf numFmtId="9" fontId="0" fillId="10" borderId="29" xfId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5F9FD"/>
      <color rgb="FFFF0101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1"/>
  <sheetViews>
    <sheetView showGridLines="0" tabSelected="1" zoomScale="130" zoomScaleNormal="130" workbookViewId="0">
      <selection activeCell="O29" sqref="O29"/>
    </sheetView>
  </sheetViews>
  <sheetFormatPr defaultRowHeight="15" x14ac:dyDescent="0.25"/>
  <cols>
    <col min="4" max="7" width="11.7109375" customWidth="1"/>
    <col min="11" max="11" width="6.140625" customWidth="1"/>
    <col min="13" max="16" width="11.7109375" customWidth="1"/>
  </cols>
  <sheetData>
    <row r="1" spans="2:16" ht="15.75" thickBot="1" x14ac:dyDescent="0.3"/>
    <row r="2" spans="2:16" ht="15.75" thickTop="1" x14ac:dyDescent="0.25">
      <c r="B2" s="90" t="s">
        <v>14</v>
      </c>
      <c r="C2" s="105" t="s">
        <v>0</v>
      </c>
      <c r="D2" s="108" t="s">
        <v>15</v>
      </c>
      <c r="E2" s="109"/>
      <c r="F2" s="109"/>
      <c r="G2" s="110"/>
      <c r="H2" s="93" t="s">
        <v>16</v>
      </c>
      <c r="I2" s="94"/>
      <c r="J2" s="95"/>
      <c r="L2" s="144" t="s">
        <v>11</v>
      </c>
      <c r="M2" s="108" t="s">
        <v>15</v>
      </c>
      <c r="N2" s="109"/>
      <c r="O2" s="109"/>
      <c r="P2" s="145"/>
    </row>
    <row r="3" spans="2:16" ht="30" x14ac:dyDescent="0.25">
      <c r="B3" s="91"/>
      <c r="C3" s="106"/>
      <c r="D3" s="75" t="s">
        <v>3</v>
      </c>
      <c r="E3" s="77" t="s">
        <v>4</v>
      </c>
      <c r="F3" s="79" t="s">
        <v>6</v>
      </c>
      <c r="G3" s="81" t="s">
        <v>5</v>
      </c>
      <c r="H3" s="96" t="s">
        <v>11</v>
      </c>
      <c r="I3" s="98" t="s">
        <v>12</v>
      </c>
      <c r="J3" s="100" t="s">
        <v>13</v>
      </c>
      <c r="L3" s="146"/>
      <c r="M3" s="75" t="s">
        <v>3</v>
      </c>
      <c r="N3" s="77" t="s">
        <v>4</v>
      </c>
      <c r="O3" s="79" t="s">
        <v>6</v>
      </c>
      <c r="P3" s="147" t="s">
        <v>5</v>
      </c>
    </row>
    <row r="4" spans="2:16" ht="15.75" thickBot="1" x14ac:dyDescent="0.3">
      <c r="B4" s="92"/>
      <c r="C4" s="107"/>
      <c r="D4" s="76" t="s">
        <v>10</v>
      </c>
      <c r="E4" s="78" t="s">
        <v>7</v>
      </c>
      <c r="F4" s="80" t="s">
        <v>8</v>
      </c>
      <c r="G4" s="82" t="s">
        <v>9</v>
      </c>
      <c r="H4" s="97"/>
      <c r="I4" s="99"/>
      <c r="J4" s="101"/>
      <c r="K4" s="2"/>
      <c r="L4" s="146"/>
      <c r="M4" s="117" t="s">
        <v>10</v>
      </c>
      <c r="N4" s="118" t="s">
        <v>7</v>
      </c>
      <c r="O4" s="119" t="s">
        <v>8</v>
      </c>
      <c r="P4" s="148" t="s">
        <v>9</v>
      </c>
    </row>
    <row r="5" spans="2:16" x14ac:dyDescent="0.25">
      <c r="B5" s="111" t="s">
        <v>1</v>
      </c>
      <c r="C5" s="70">
        <v>1</v>
      </c>
      <c r="D5" s="71">
        <v>1</v>
      </c>
      <c r="E5" s="23"/>
      <c r="F5" s="11"/>
      <c r="G5" s="72"/>
      <c r="H5" s="73" t="str">
        <f>"1-2"</f>
        <v>1-2</v>
      </c>
      <c r="I5" s="24">
        <v>7</v>
      </c>
      <c r="J5" s="74" t="str">
        <f>"4-10"</f>
        <v>4-10</v>
      </c>
      <c r="K5" s="1"/>
      <c r="L5" s="149">
        <v>1</v>
      </c>
      <c r="M5" s="132">
        <v>1</v>
      </c>
      <c r="N5" s="121" t="str">
        <f>MROUND(M7*100,1) &amp; "-" &amp;MROUND(M6*100,1)&amp;"%"</f>
        <v>92-95%</v>
      </c>
      <c r="O5" s="115" t="str">
        <f>MROUND(M9*100,1) &amp; "-" &amp;MROUND(M7*100,1)&amp;"%"</f>
        <v>86-92%</v>
      </c>
      <c r="P5" s="27" t="str">
        <f xml:space="preserve"> "≤" &amp;MROUND(M10*100,1)&amp;"%"</f>
        <v>≤83%</v>
      </c>
    </row>
    <row r="6" spans="2:16" x14ac:dyDescent="0.25">
      <c r="B6" s="112"/>
      <c r="C6" s="45">
        <v>0.95</v>
      </c>
      <c r="D6" s="39">
        <v>2</v>
      </c>
      <c r="E6" s="4">
        <v>1</v>
      </c>
      <c r="F6" s="5"/>
      <c r="G6" s="40"/>
      <c r="H6" s="56" t="str">
        <f t="shared" ref="H6:H7" si="0">"1-2"</f>
        <v>1-2</v>
      </c>
      <c r="I6" s="10">
        <v>7</v>
      </c>
      <c r="J6" s="25" t="str">
        <f t="shared" ref="J6:J7" si="1">"4-10"</f>
        <v>4-10</v>
      </c>
      <c r="K6" s="3"/>
      <c r="L6" s="150">
        <v>2</v>
      </c>
      <c r="M6" s="133">
        <v>0.95</v>
      </c>
      <c r="N6" s="122" t="str">
        <f t="shared" ref="N6:N23" si="2">MROUND(M8*100,1) &amp; "-" &amp;MROUND(M7*100,1)&amp;"%"</f>
        <v>89-92%</v>
      </c>
      <c r="O6" s="7" t="str">
        <f t="shared" ref="O6:O20" si="3">MROUND(M10*100,1) &amp; "-" &amp;MROUND(M8*100,1)&amp;"%"</f>
        <v>83-89%</v>
      </c>
      <c r="P6" s="28" t="str">
        <f t="shared" ref="P6:P19" si="4" xml:space="preserve"> "≤" &amp;MROUND(M11*100,1)&amp;"%"</f>
        <v>≤81%</v>
      </c>
    </row>
    <row r="7" spans="2:16" ht="15.75" thickBot="1" x14ac:dyDescent="0.3">
      <c r="B7" s="113"/>
      <c r="C7" s="46">
        <v>0.92</v>
      </c>
      <c r="D7" s="41">
        <v>3</v>
      </c>
      <c r="E7" s="13" t="str">
        <f t="shared" ref="E7:E19" si="5">$D7-2&amp;"-"&amp; $D7-1</f>
        <v>1-2</v>
      </c>
      <c r="F7" s="14">
        <v>1</v>
      </c>
      <c r="G7" s="42"/>
      <c r="H7" s="57" t="str">
        <f t="shared" si="0"/>
        <v>1-2</v>
      </c>
      <c r="I7" s="15">
        <v>7</v>
      </c>
      <c r="J7" s="26" t="str">
        <f t="shared" si="1"/>
        <v>4-10</v>
      </c>
      <c r="K7" s="1"/>
      <c r="L7" s="151">
        <v>3</v>
      </c>
      <c r="M7" s="134">
        <v>0.92</v>
      </c>
      <c r="N7" s="123" t="str">
        <f t="shared" si="2"/>
        <v>86-89%</v>
      </c>
      <c r="O7" s="19" t="str">
        <f t="shared" si="3"/>
        <v>81-86%</v>
      </c>
      <c r="P7" s="32" t="str">
        <f t="shared" si="4"/>
        <v>≤79%</v>
      </c>
    </row>
    <row r="8" spans="2:16" x14ac:dyDescent="0.25">
      <c r="B8" s="102" t="s">
        <v>2</v>
      </c>
      <c r="C8" s="47">
        <v>0.89</v>
      </c>
      <c r="D8" s="43">
        <v>4</v>
      </c>
      <c r="E8" s="16" t="str">
        <f t="shared" si="5"/>
        <v>2-3</v>
      </c>
      <c r="F8" s="12" t="str">
        <f>"1-2"</f>
        <v>1-2</v>
      </c>
      <c r="G8" s="44"/>
      <c r="H8" s="58" t="str">
        <f>"2-4"</f>
        <v>2-4</v>
      </c>
      <c r="I8" s="17">
        <v>15</v>
      </c>
      <c r="J8" s="27" t="str">
        <f>"10-20"</f>
        <v>10-20</v>
      </c>
      <c r="K8" s="1"/>
      <c r="L8" s="149">
        <v>4</v>
      </c>
      <c r="M8" s="135">
        <v>0.89</v>
      </c>
      <c r="N8" s="124" t="str">
        <f t="shared" si="2"/>
        <v>83-86%</v>
      </c>
      <c r="O8" s="17" t="str">
        <f t="shared" si="3"/>
        <v>79-83%</v>
      </c>
      <c r="P8" s="30" t="str">
        <f t="shared" si="4"/>
        <v>≤77%</v>
      </c>
    </row>
    <row r="9" spans="2:16" x14ac:dyDescent="0.25">
      <c r="B9" s="103"/>
      <c r="C9" s="48">
        <v>0.86</v>
      </c>
      <c r="D9" s="39">
        <v>5</v>
      </c>
      <c r="E9" s="6" t="str">
        <f t="shared" si="5"/>
        <v>3-4</v>
      </c>
      <c r="F9" s="5" t="str">
        <f t="shared" ref="F9:F19" si="6">$D9-4&amp;"-"&amp; $D9-2</f>
        <v>1-3</v>
      </c>
      <c r="G9" s="40"/>
      <c r="H9" s="59" t="str">
        <f t="shared" ref="H9:H11" si="7">"2-4"</f>
        <v>2-4</v>
      </c>
      <c r="I9" s="7">
        <v>15</v>
      </c>
      <c r="J9" s="28" t="str">
        <f t="shared" ref="J9:J11" si="8">"10-20"</f>
        <v>10-20</v>
      </c>
      <c r="K9" s="1"/>
      <c r="L9" s="150">
        <v>5</v>
      </c>
      <c r="M9" s="136">
        <v>0.86</v>
      </c>
      <c r="N9" s="125" t="str">
        <f t="shared" si="2"/>
        <v>81-83%</v>
      </c>
      <c r="O9" s="7" t="str">
        <f t="shared" si="3"/>
        <v>77-81%</v>
      </c>
      <c r="P9" s="31" t="str">
        <f t="shared" si="4"/>
        <v>≤75%</v>
      </c>
    </row>
    <row r="10" spans="2:16" x14ac:dyDescent="0.25">
      <c r="B10" s="103"/>
      <c r="C10" s="48">
        <v>0.83</v>
      </c>
      <c r="D10" s="39">
        <v>6</v>
      </c>
      <c r="E10" s="6" t="str">
        <f t="shared" si="5"/>
        <v>4-5</v>
      </c>
      <c r="F10" s="5" t="str">
        <f t="shared" si="6"/>
        <v>2-4</v>
      </c>
      <c r="G10" s="40" t="str">
        <f t="shared" ref="G10:G19" si="9">"≤ "&amp;$D10-5</f>
        <v>≤ 1</v>
      </c>
      <c r="H10" s="59" t="str">
        <f t="shared" si="7"/>
        <v>2-4</v>
      </c>
      <c r="I10" s="7">
        <v>15</v>
      </c>
      <c r="J10" s="28" t="str">
        <f t="shared" si="8"/>
        <v>10-20</v>
      </c>
      <c r="K10" s="1"/>
      <c r="L10" s="150">
        <v>6</v>
      </c>
      <c r="M10" s="136">
        <v>0.83</v>
      </c>
      <c r="N10" s="125" t="str">
        <f t="shared" si="2"/>
        <v>79-81%</v>
      </c>
      <c r="O10" s="8" t="str">
        <f t="shared" si="3"/>
        <v>75-79%</v>
      </c>
      <c r="P10" s="31" t="str">
        <f t="shared" si="4"/>
        <v>≤73%</v>
      </c>
    </row>
    <row r="11" spans="2:16" ht="15.75" thickBot="1" x14ac:dyDescent="0.3">
      <c r="B11" s="104"/>
      <c r="C11" s="49">
        <v>0.81</v>
      </c>
      <c r="D11" s="41">
        <v>7</v>
      </c>
      <c r="E11" s="18" t="str">
        <f t="shared" si="5"/>
        <v>5-6</v>
      </c>
      <c r="F11" s="14" t="str">
        <f t="shared" si="6"/>
        <v>3-5</v>
      </c>
      <c r="G11" s="42" t="str">
        <f t="shared" si="9"/>
        <v>≤ 2</v>
      </c>
      <c r="H11" s="60" t="str">
        <f t="shared" si="7"/>
        <v>2-4</v>
      </c>
      <c r="I11" s="19">
        <v>15</v>
      </c>
      <c r="J11" s="29" t="str">
        <f t="shared" si="8"/>
        <v>10-20</v>
      </c>
      <c r="K11" s="1"/>
      <c r="L11" s="151">
        <v>7</v>
      </c>
      <c r="M11" s="137">
        <v>0.81</v>
      </c>
      <c r="N11" s="126" t="str">
        <f t="shared" si="2"/>
        <v>77-79%</v>
      </c>
      <c r="O11" s="21" t="str">
        <f t="shared" si="3"/>
        <v>73-77%</v>
      </c>
      <c r="P11" s="32" t="str">
        <f t="shared" si="4"/>
        <v>≤71%</v>
      </c>
    </row>
    <row r="12" spans="2:16" x14ac:dyDescent="0.25">
      <c r="B12" s="84" t="s">
        <v>17</v>
      </c>
      <c r="C12" s="50">
        <v>0.79</v>
      </c>
      <c r="D12" s="43">
        <v>8</v>
      </c>
      <c r="E12" s="16" t="str">
        <f t="shared" si="5"/>
        <v>6-7</v>
      </c>
      <c r="F12" s="12" t="str">
        <f t="shared" si="6"/>
        <v>4-6</v>
      </c>
      <c r="G12" s="44" t="str">
        <f t="shared" si="9"/>
        <v>≤ 3</v>
      </c>
      <c r="H12" s="61" t="str">
        <f>"3-6"</f>
        <v>3-6</v>
      </c>
      <c r="I12" s="20">
        <v>18</v>
      </c>
      <c r="J12" s="30" t="str">
        <f>"12-24"</f>
        <v>12-24</v>
      </c>
      <c r="K12" s="1"/>
      <c r="L12" s="149">
        <v>8</v>
      </c>
      <c r="M12" s="138">
        <v>0.79</v>
      </c>
      <c r="N12" s="127" t="str">
        <f t="shared" si="2"/>
        <v>75-77%</v>
      </c>
      <c r="O12" s="20" t="str">
        <f t="shared" si="3"/>
        <v>71-75%</v>
      </c>
      <c r="P12" s="33" t="str">
        <f t="shared" si="4"/>
        <v>≤70%</v>
      </c>
    </row>
    <row r="13" spans="2:16" x14ac:dyDescent="0.25">
      <c r="B13" s="85"/>
      <c r="C13" s="51">
        <v>0.77</v>
      </c>
      <c r="D13" s="39">
        <v>9</v>
      </c>
      <c r="E13" s="6" t="str">
        <f t="shared" si="5"/>
        <v>7-8</v>
      </c>
      <c r="F13" s="5" t="str">
        <f t="shared" si="6"/>
        <v>5-7</v>
      </c>
      <c r="G13" s="40" t="str">
        <f t="shared" si="9"/>
        <v>≤ 4</v>
      </c>
      <c r="H13" s="62" t="str">
        <f t="shared" ref="H13:H24" si="10">"3-6"</f>
        <v>3-6</v>
      </c>
      <c r="I13" s="8">
        <v>18</v>
      </c>
      <c r="J13" s="31" t="str">
        <f t="shared" ref="J13:J16" si="11">"12-24"</f>
        <v>12-24</v>
      </c>
      <c r="K13" s="1"/>
      <c r="L13" s="150">
        <v>9</v>
      </c>
      <c r="M13" s="139">
        <v>0.77</v>
      </c>
      <c r="N13" s="128" t="str">
        <f t="shared" si="2"/>
        <v>73-75%</v>
      </c>
      <c r="O13" s="8" t="str">
        <f t="shared" si="3"/>
        <v>70-73%</v>
      </c>
      <c r="P13" s="34" t="str">
        <f t="shared" si="4"/>
        <v>≤68%</v>
      </c>
    </row>
    <row r="14" spans="2:16" x14ac:dyDescent="0.25">
      <c r="B14" s="85"/>
      <c r="C14" s="51">
        <v>0.75</v>
      </c>
      <c r="D14" s="39">
        <v>10</v>
      </c>
      <c r="E14" s="6" t="str">
        <f t="shared" si="5"/>
        <v>8-9</v>
      </c>
      <c r="F14" s="5" t="str">
        <f t="shared" si="6"/>
        <v>6-8</v>
      </c>
      <c r="G14" s="40" t="str">
        <f t="shared" si="9"/>
        <v>≤ 5</v>
      </c>
      <c r="H14" s="62" t="str">
        <f t="shared" si="10"/>
        <v>3-6</v>
      </c>
      <c r="I14" s="8">
        <v>18</v>
      </c>
      <c r="J14" s="31" t="str">
        <f t="shared" si="11"/>
        <v>12-24</v>
      </c>
      <c r="K14" s="1"/>
      <c r="L14" s="150">
        <v>10</v>
      </c>
      <c r="M14" s="139">
        <v>0.75</v>
      </c>
      <c r="N14" s="128" t="str">
        <f t="shared" si="2"/>
        <v>71-73%</v>
      </c>
      <c r="O14" s="8" t="str">
        <f t="shared" si="3"/>
        <v>68-71%</v>
      </c>
      <c r="P14" s="34" t="str">
        <f t="shared" si="4"/>
        <v>≤67%</v>
      </c>
    </row>
    <row r="15" spans="2:16" x14ac:dyDescent="0.25">
      <c r="B15" s="85"/>
      <c r="C15" s="51">
        <v>0.73</v>
      </c>
      <c r="D15" s="39">
        <v>11</v>
      </c>
      <c r="E15" s="6" t="str">
        <f t="shared" si="5"/>
        <v>9-10</v>
      </c>
      <c r="F15" s="5" t="str">
        <f t="shared" si="6"/>
        <v>7-9</v>
      </c>
      <c r="G15" s="40" t="str">
        <f t="shared" si="9"/>
        <v>≤ 6</v>
      </c>
      <c r="H15" s="62" t="str">
        <f t="shared" si="10"/>
        <v>3-6</v>
      </c>
      <c r="I15" s="8">
        <v>18</v>
      </c>
      <c r="J15" s="31" t="str">
        <f t="shared" si="11"/>
        <v>12-24</v>
      </c>
      <c r="K15" s="1"/>
      <c r="L15" s="150">
        <v>11</v>
      </c>
      <c r="M15" s="139">
        <v>0.73</v>
      </c>
      <c r="N15" s="128" t="str">
        <f t="shared" si="2"/>
        <v>70-71%</v>
      </c>
      <c r="O15" s="9" t="str">
        <f t="shared" si="3"/>
        <v>67-70%</v>
      </c>
      <c r="P15" s="34" t="str">
        <f t="shared" si="4"/>
        <v>≤65%</v>
      </c>
    </row>
    <row r="16" spans="2:16" ht="15.75" thickBot="1" x14ac:dyDescent="0.3">
      <c r="B16" s="86"/>
      <c r="C16" s="52">
        <v>0.71</v>
      </c>
      <c r="D16" s="41">
        <v>12</v>
      </c>
      <c r="E16" s="18" t="str">
        <f t="shared" si="5"/>
        <v>10-11</v>
      </c>
      <c r="F16" s="14" t="str">
        <f t="shared" si="6"/>
        <v>8-10</v>
      </c>
      <c r="G16" s="42" t="str">
        <f t="shared" si="9"/>
        <v>≤ 7</v>
      </c>
      <c r="H16" s="63" t="str">
        <f t="shared" si="10"/>
        <v>3-6</v>
      </c>
      <c r="I16" s="21">
        <v>18</v>
      </c>
      <c r="J16" s="32" t="str">
        <f t="shared" si="11"/>
        <v>12-24</v>
      </c>
      <c r="K16" s="1"/>
      <c r="L16" s="151">
        <v>12</v>
      </c>
      <c r="M16" s="140">
        <v>0.71</v>
      </c>
      <c r="N16" s="129" t="str">
        <f t="shared" si="2"/>
        <v>68-70%</v>
      </c>
      <c r="O16" s="116" t="str">
        <f t="shared" si="3"/>
        <v>65-68%</v>
      </c>
      <c r="P16" s="152" t="str">
        <f t="shared" si="4"/>
        <v>≤64%</v>
      </c>
    </row>
    <row r="17" spans="2:16" x14ac:dyDescent="0.25">
      <c r="B17" s="87" t="s">
        <v>18</v>
      </c>
      <c r="C17" s="53">
        <v>0.69499999999999995</v>
      </c>
      <c r="D17" s="43">
        <v>13</v>
      </c>
      <c r="E17" s="16" t="str">
        <f t="shared" si="5"/>
        <v>11-12</v>
      </c>
      <c r="F17" s="12" t="str">
        <f t="shared" si="6"/>
        <v>9-11</v>
      </c>
      <c r="G17" s="44" t="str">
        <f t="shared" si="9"/>
        <v>≤ 8</v>
      </c>
      <c r="H17" s="64" t="str">
        <f t="shared" si="10"/>
        <v>3-6</v>
      </c>
      <c r="I17" s="22">
        <v>24</v>
      </c>
      <c r="J17" s="33" t="str">
        <f>"18-30"</f>
        <v>18-30</v>
      </c>
      <c r="K17" s="1"/>
      <c r="L17" s="149">
        <v>13</v>
      </c>
      <c r="M17" s="141">
        <v>0.69499999999999995</v>
      </c>
      <c r="N17" s="130" t="str">
        <f t="shared" si="2"/>
        <v>67-68%</v>
      </c>
      <c r="O17" s="22" t="str">
        <f t="shared" si="3"/>
        <v>64-67%</v>
      </c>
      <c r="P17" s="33" t="str">
        <f t="shared" si="4"/>
        <v>≤63%</v>
      </c>
    </row>
    <row r="18" spans="2:16" x14ac:dyDescent="0.25">
      <c r="B18" s="88"/>
      <c r="C18" s="54">
        <v>0.68</v>
      </c>
      <c r="D18" s="39">
        <v>14</v>
      </c>
      <c r="E18" s="6" t="str">
        <f t="shared" si="5"/>
        <v>12-13</v>
      </c>
      <c r="F18" s="5" t="str">
        <f t="shared" si="6"/>
        <v>10-12</v>
      </c>
      <c r="G18" s="40" t="str">
        <f t="shared" si="9"/>
        <v>≤ 9</v>
      </c>
      <c r="H18" s="65" t="str">
        <f t="shared" si="10"/>
        <v>3-6</v>
      </c>
      <c r="I18" s="9">
        <v>24</v>
      </c>
      <c r="J18" s="34" t="str">
        <f t="shared" ref="J18:J24" si="12">"18-30"</f>
        <v>18-30</v>
      </c>
      <c r="K18" s="1"/>
      <c r="L18" s="150">
        <v>14</v>
      </c>
      <c r="M18" s="142">
        <v>0.68</v>
      </c>
      <c r="N18" s="131" t="str">
        <f t="shared" si="2"/>
        <v>65-67%</v>
      </c>
      <c r="O18" s="9" t="str">
        <f t="shared" si="3"/>
        <v>63-65%</v>
      </c>
      <c r="P18" s="34" t="str">
        <f t="shared" si="4"/>
        <v>≤62%</v>
      </c>
    </row>
    <row r="19" spans="2:16" x14ac:dyDescent="0.25">
      <c r="B19" s="88"/>
      <c r="C19" s="54">
        <v>0.66500000000000004</v>
      </c>
      <c r="D19" s="39">
        <v>15</v>
      </c>
      <c r="E19" s="6" t="str">
        <f t="shared" si="5"/>
        <v>13-14</v>
      </c>
      <c r="F19" s="5" t="str">
        <f t="shared" si="6"/>
        <v>11-13</v>
      </c>
      <c r="G19" s="40" t="str">
        <f t="shared" si="9"/>
        <v>≤ 10</v>
      </c>
      <c r="H19" s="65" t="str">
        <f t="shared" si="10"/>
        <v>3-6</v>
      </c>
      <c r="I19" s="9">
        <v>24</v>
      </c>
      <c r="J19" s="34" t="str">
        <f t="shared" si="12"/>
        <v>18-30</v>
      </c>
      <c r="K19" s="1"/>
      <c r="L19" s="150">
        <v>15</v>
      </c>
      <c r="M19" s="142">
        <v>0.66500000000000004</v>
      </c>
      <c r="N19" s="131" t="str">
        <f t="shared" si="2"/>
        <v>64-65%</v>
      </c>
      <c r="O19" s="9" t="str">
        <f t="shared" si="3"/>
        <v>62-64%</v>
      </c>
      <c r="P19" s="34" t="str">
        <f t="shared" si="4"/>
        <v>≤61%</v>
      </c>
    </row>
    <row r="20" spans="2:16" x14ac:dyDescent="0.25">
      <c r="B20" s="88"/>
      <c r="C20" s="55">
        <v>0.65</v>
      </c>
      <c r="D20" s="39">
        <v>16</v>
      </c>
      <c r="E20" s="6" t="str">
        <f t="shared" ref="E20:E24" si="13">$D20-2&amp;"-"&amp; $D20-1</f>
        <v>14-15</v>
      </c>
      <c r="F20" s="5" t="str">
        <f t="shared" ref="F20:F24" si="14">$D20-4&amp;"-"&amp; $D20-2</f>
        <v>12-14</v>
      </c>
      <c r="G20" s="40" t="str">
        <f t="shared" ref="G20:G24" si="15">"≤ "&amp;$D20-5</f>
        <v>≤ 11</v>
      </c>
      <c r="H20" s="65" t="str">
        <f t="shared" si="10"/>
        <v>3-6</v>
      </c>
      <c r="I20" s="9">
        <v>24</v>
      </c>
      <c r="J20" s="34" t="str">
        <f t="shared" si="12"/>
        <v>18-30</v>
      </c>
      <c r="L20" s="150">
        <v>16</v>
      </c>
      <c r="M20" s="143">
        <v>0.65</v>
      </c>
      <c r="N20" s="131" t="str">
        <f t="shared" si="2"/>
        <v>63-64%</v>
      </c>
      <c r="O20" s="9" t="str">
        <f t="shared" si="3"/>
        <v>61-63%</v>
      </c>
      <c r="P20" s="34"/>
    </row>
    <row r="21" spans="2:16" x14ac:dyDescent="0.25">
      <c r="B21" s="88"/>
      <c r="C21" s="55">
        <v>0.64</v>
      </c>
      <c r="D21" s="39">
        <v>17</v>
      </c>
      <c r="E21" s="6" t="str">
        <f t="shared" si="13"/>
        <v>15-16</v>
      </c>
      <c r="F21" s="5" t="str">
        <f t="shared" si="14"/>
        <v>13-15</v>
      </c>
      <c r="G21" s="40" t="str">
        <f t="shared" si="15"/>
        <v>≤ 12</v>
      </c>
      <c r="H21" s="65" t="str">
        <f t="shared" si="10"/>
        <v>3-6</v>
      </c>
      <c r="I21" s="9">
        <v>24</v>
      </c>
      <c r="J21" s="34" t="str">
        <f t="shared" si="12"/>
        <v>18-30</v>
      </c>
      <c r="L21" s="150">
        <v>17</v>
      </c>
      <c r="M21" s="143">
        <v>0.64</v>
      </c>
      <c r="N21" s="131" t="str">
        <f t="shared" si="2"/>
        <v>62-63%</v>
      </c>
      <c r="O21" s="9"/>
      <c r="P21" s="34"/>
    </row>
    <row r="22" spans="2:16" x14ac:dyDescent="0.25">
      <c r="B22" s="88"/>
      <c r="C22" s="55">
        <v>0.63</v>
      </c>
      <c r="D22" s="39">
        <v>18</v>
      </c>
      <c r="E22" s="6" t="str">
        <f t="shared" si="13"/>
        <v>16-17</v>
      </c>
      <c r="F22" s="5" t="str">
        <f t="shared" si="14"/>
        <v>14-16</v>
      </c>
      <c r="G22" s="40" t="str">
        <f t="shared" si="15"/>
        <v>≤ 13</v>
      </c>
      <c r="H22" s="65" t="str">
        <f t="shared" si="10"/>
        <v>3-6</v>
      </c>
      <c r="I22" s="9">
        <v>24</v>
      </c>
      <c r="J22" s="34" t="str">
        <f t="shared" si="12"/>
        <v>18-30</v>
      </c>
      <c r="L22" s="150">
        <v>18</v>
      </c>
      <c r="M22" s="143">
        <v>0.63</v>
      </c>
      <c r="N22" s="131" t="str">
        <f t="shared" si="2"/>
        <v>61-62%</v>
      </c>
      <c r="O22" s="9"/>
      <c r="P22" s="34"/>
    </row>
    <row r="23" spans="2:16" x14ac:dyDescent="0.25">
      <c r="B23" s="88"/>
      <c r="C23" s="55">
        <v>0.62</v>
      </c>
      <c r="D23" s="39">
        <v>19</v>
      </c>
      <c r="E23" s="6" t="str">
        <f t="shared" si="13"/>
        <v>17-18</v>
      </c>
      <c r="F23" s="5" t="str">
        <f t="shared" si="14"/>
        <v>15-17</v>
      </c>
      <c r="G23" s="40" t="str">
        <f t="shared" si="15"/>
        <v>≤ 14</v>
      </c>
      <c r="H23" s="65" t="str">
        <f t="shared" si="10"/>
        <v>3-6</v>
      </c>
      <c r="I23" s="9">
        <v>24</v>
      </c>
      <c r="J23" s="34" t="str">
        <f t="shared" si="12"/>
        <v>18-30</v>
      </c>
      <c r="L23" s="150">
        <v>19</v>
      </c>
      <c r="M23" s="143">
        <v>0.62</v>
      </c>
      <c r="N23" s="131"/>
      <c r="O23" s="9"/>
      <c r="P23" s="34"/>
    </row>
    <row r="24" spans="2:16" ht="15.75" thickBot="1" x14ac:dyDescent="0.3">
      <c r="B24" s="89"/>
      <c r="C24" s="66">
        <v>0.61</v>
      </c>
      <c r="D24" s="67">
        <v>20</v>
      </c>
      <c r="E24" s="35" t="str">
        <f t="shared" si="13"/>
        <v>18-19</v>
      </c>
      <c r="F24" s="36" t="str">
        <f t="shared" si="14"/>
        <v>16-18</v>
      </c>
      <c r="G24" s="68" t="str">
        <f t="shared" si="15"/>
        <v>≤ 15</v>
      </c>
      <c r="H24" s="69" t="str">
        <f t="shared" si="10"/>
        <v>3-6</v>
      </c>
      <c r="I24" s="37">
        <v>24</v>
      </c>
      <c r="J24" s="38" t="str">
        <f t="shared" si="12"/>
        <v>18-30</v>
      </c>
      <c r="L24" s="153">
        <v>20</v>
      </c>
      <c r="M24" s="154">
        <v>0.61</v>
      </c>
      <c r="N24" s="155"/>
      <c r="O24" s="37"/>
      <c r="P24" s="38"/>
    </row>
    <row r="25" spans="2:16" ht="15.75" thickTop="1" x14ac:dyDescent="0.25">
      <c r="G25" s="83" t="s">
        <v>19</v>
      </c>
      <c r="H25" s="83"/>
      <c r="I25" s="83"/>
      <c r="J25" s="83"/>
      <c r="M25" s="120" t="s">
        <v>19</v>
      </c>
      <c r="N25" s="120"/>
      <c r="O25" s="120"/>
      <c r="P25" s="120"/>
    </row>
    <row r="26" spans="2:16" x14ac:dyDescent="0.25">
      <c r="G26" s="114"/>
      <c r="H26" s="114"/>
      <c r="I26" s="114"/>
      <c r="J26" s="114"/>
    </row>
    <row r="27" spans="2:16" ht="15.75" thickBot="1" x14ac:dyDescent="0.3">
      <c r="G27" s="114"/>
      <c r="H27" s="114"/>
      <c r="I27" s="114"/>
      <c r="J27" s="114"/>
    </row>
    <row r="28" spans="2:16" ht="15.75" thickTop="1" x14ac:dyDescent="0.25">
      <c r="B28" s="90" t="s">
        <v>14</v>
      </c>
      <c r="C28" s="105" t="s">
        <v>0</v>
      </c>
      <c r="D28" s="108" t="s">
        <v>15</v>
      </c>
      <c r="E28" s="109"/>
      <c r="F28" s="109"/>
      <c r="G28" s="110"/>
      <c r="H28" s="93" t="s">
        <v>16</v>
      </c>
      <c r="I28" s="94"/>
      <c r="J28" s="95"/>
      <c r="L28" s="144" t="s">
        <v>11</v>
      </c>
      <c r="M28" s="108" t="s">
        <v>15</v>
      </c>
      <c r="N28" s="109"/>
      <c r="O28" s="109"/>
      <c r="P28" s="145"/>
    </row>
    <row r="29" spans="2:16" ht="30" x14ac:dyDescent="0.25">
      <c r="B29" s="91"/>
      <c r="C29" s="106"/>
      <c r="D29" s="75" t="s">
        <v>3</v>
      </c>
      <c r="E29" s="77" t="s">
        <v>4</v>
      </c>
      <c r="F29" s="79" t="s">
        <v>6</v>
      </c>
      <c r="G29" s="81" t="s">
        <v>5</v>
      </c>
      <c r="H29" s="96" t="s">
        <v>11</v>
      </c>
      <c r="I29" s="98" t="s">
        <v>12</v>
      </c>
      <c r="J29" s="100" t="s">
        <v>13</v>
      </c>
      <c r="L29" s="146"/>
      <c r="M29" s="75" t="s">
        <v>3</v>
      </c>
      <c r="N29" s="77" t="s">
        <v>4</v>
      </c>
      <c r="O29" s="79" t="s">
        <v>6</v>
      </c>
      <c r="P29" s="147" t="s">
        <v>5</v>
      </c>
    </row>
    <row r="30" spans="2:16" ht="15.75" thickBot="1" x14ac:dyDescent="0.3">
      <c r="B30" s="92"/>
      <c r="C30" s="107"/>
      <c r="D30" s="76" t="s">
        <v>10</v>
      </c>
      <c r="E30" s="78" t="s">
        <v>20</v>
      </c>
      <c r="F30" s="80" t="s">
        <v>21</v>
      </c>
      <c r="G30" s="82" t="s">
        <v>22</v>
      </c>
      <c r="H30" s="97"/>
      <c r="I30" s="99"/>
      <c r="J30" s="101"/>
      <c r="L30" s="146"/>
      <c r="M30" s="117" t="s">
        <v>10</v>
      </c>
      <c r="N30" s="118" t="s">
        <v>20</v>
      </c>
      <c r="O30" s="119" t="s">
        <v>21</v>
      </c>
      <c r="P30" s="148" t="s">
        <v>22</v>
      </c>
    </row>
    <row r="31" spans="2:16" x14ac:dyDescent="0.25">
      <c r="B31" s="111" t="s">
        <v>1</v>
      </c>
      <c r="C31" s="70">
        <v>1</v>
      </c>
      <c r="D31" s="71">
        <v>1</v>
      </c>
      <c r="E31" s="23"/>
      <c r="F31" s="11"/>
      <c r="G31" s="72"/>
      <c r="H31" s="73" t="str">
        <f>"1-2"</f>
        <v>1-2</v>
      </c>
      <c r="I31" s="24">
        <v>7</v>
      </c>
      <c r="J31" s="74" t="str">
        <f>"4-10"</f>
        <v>4-10</v>
      </c>
      <c r="L31" s="149">
        <v>1</v>
      </c>
      <c r="M31" s="132">
        <v>1</v>
      </c>
      <c r="N31" s="156" t="str">
        <f>MROUND(M32*100,1) &amp; "%"</f>
        <v>95%</v>
      </c>
      <c r="O31" s="165" t="str">
        <f>MROUND(M34*100,1)&amp;"%"</f>
        <v>89%</v>
      </c>
      <c r="P31" s="157" t="str">
        <f xml:space="preserve"> MROUND(M36*100,1)&amp;"%"</f>
        <v>83%</v>
      </c>
    </row>
    <row r="32" spans="2:16" x14ac:dyDescent="0.25">
      <c r="B32" s="112"/>
      <c r="C32" s="45">
        <v>0.95</v>
      </c>
      <c r="D32" s="39">
        <v>2</v>
      </c>
      <c r="E32" s="4">
        <v>1</v>
      </c>
      <c r="F32" s="5"/>
      <c r="G32" s="40"/>
      <c r="H32" s="56" t="str">
        <f t="shared" ref="H32:H33" si="16">"1-2"</f>
        <v>1-2</v>
      </c>
      <c r="I32" s="10">
        <v>7</v>
      </c>
      <c r="J32" s="25" t="str">
        <f t="shared" ref="J32:J33" si="17">"4-10"</f>
        <v>4-10</v>
      </c>
      <c r="L32" s="150">
        <v>2</v>
      </c>
      <c r="M32" s="133">
        <v>0.95</v>
      </c>
      <c r="N32" s="158" t="str">
        <f t="shared" ref="N32:N50" si="18">MROUND(M33*100,1) &amp; "%"</f>
        <v>92%</v>
      </c>
      <c r="O32" s="159" t="str">
        <f t="shared" ref="O32:O50" si="19">MROUND(M35*100,1)&amp;"%"</f>
        <v>86%</v>
      </c>
      <c r="P32" s="160" t="str">
        <f t="shared" ref="P32:P50" si="20" xml:space="preserve"> MROUND(M37*100,1)&amp;"%"</f>
        <v>81%</v>
      </c>
    </row>
    <row r="33" spans="2:16" ht="15.75" thickBot="1" x14ac:dyDescent="0.3">
      <c r="B33" s="113"/>
      <c r="C33" s="46">
        <v>0.92</v>
      </c>
      <c r="D33" s="41">
        <v>3</v>
      </c>
      <c r="E33" s="13">
        <f>$D33-1</f>
        <v>2</v>
      </c>
      <c r="F33" s="14"/>
      <c r="G33" s="42"/>
      <c r="H33" s="57" t="str">
        <f t="shared" si="16"/>
        <v>1-2</v>
      </c>
      <c r="I33" s="15">
        <v>7</v>
      </c>
      <c r="J33" s="26" t="str">
        <f t="shared" si="17"/>
        <v>4-10</v>
      </c>
      <c r="L33" s="151">
        <v>3</v>
      </c>
      <c r="M33" s="134">
        <v>0.92</v>
      </c>
      <c r="N33" s="161" t="str">
        <f t="shared" si="18"/>
        <v>89%</v>
      </c>
      <c r="O33" s="162" t="str">
        <f t="shared" si="19"/>
        <v>83%</v>
      </c>
      <c r="P33" s="163" t="str">
        <f t="shared" si="20"/>
        <v>79%</v>
      </c>
    </row>
    <row r="34" spans="2:16" x14ac:dyDescent="0.25">
      <c r="B34" s="102" t="s">
        <v>2</v>
      </c>
      <c r="C34" s="47">
        <v>0.89</v>
      </c>
      <c r="D34" s="43">
        <v>4</v>
      </c>
      <c r="E34" s="16">
        <f t="shared" ref="E34:E50" si="21">$D34-1</f>
        <v>3</v>
      </c>
      <c r="F34" s="12">
        <f xml:space="preserve"> $D34-3</f>
        <v>1</v>
      </c>
      <c r="G34" s="44"/>
      <c r="H34" s="58" t="str">
        <f>"2-4"</f>
        <v>2-4</v>
      </c>
      <c r="I34" s="17">
        <v>15</v>
      </c>
      <c r="J34" s="27" t="str">
        <f>"10-20"</f>
        <v>10-20</v>
      </c>
      <c r="L34" s="149">
        <v>4</v>
      </c>
      <c r="M34" s="135">
        <v>0.89</v>
      </c>
      <c r="N34" s="164" t="str">
        <f t="shared" si="18"/>
        <v>86%</v>
      </c>
      <c r="O34" s="165" t="str">
        <f t="shared" si="19"/>
        <v>81%</v>
      </c>
      <c r="P34" s="166" t="str">
        <f t="shared" si="20"/>
        <v>77%</v>
      </c>
    </row>
    <row r="35" spans="2:16" x14ac:dyDescent="0.25">
      <c r="B35" s="103"/>
      <c r="C35" s="48">
        <v>0.86</v>
      </c>
      <c r="D35" s="39">
        <v>5</v>
      </c>
      <c r="E35" s="6">
        <f t="shared" si="21"/>
        <v>4</v>
      </c>
      <c r="F35" s="5">
        <f t="shared" ref="F35:F50" si="22" xml:space="preserve"> $D35-3</f>
        <v>2</v>
      </c>
      <c r="G35" s="40"/>
      <c r="H35" s="59" t="str">
        <f t="shared" ref="H35:H37" si="23">"2-4"</f>
        <v>2-4</v>
      </c>
      <c r="I35" s="7">
        <v>15</v>
      </c>
      <c r="J35" s="28" t="str">
        <f t="shared" ref="J35:J37" si="24">"10-20"</f>
        <v>10-20</v>
      </c>
      <c r="L35" s="150">
        <v>5</v>
      </c>
      <c r="M35" s="136">
        <v>0.86</v>
      </c>
      <c r="N35" s="167" t="str">
        <f t="shared" si="18"/>
        <v>83%</v>
      </c>
      <c r="O35" s="169" t="str">
        <f t="shared" si="19"/>
        <v>79%</v>
      </c>
      <c r="P35" s="168" t="str">
        <f t="shared" si="20"/>
        <v>75%</v>
      </c>
    </row>
    <row r="36" spans="2:16" x14ac:dyDescent="0.25">
      <c r="B36" s="103"/>
      <c r="C36" s="48">
        <v>0.83</v>
      </c>
      <c r="D36" s="39">
        <v>6</v>
      </c>
      <c r="E36" s="6">
        <f t="shared" si="21"/>
        <v>5</v>
      </c>
      <c r="F36" s="5">
        <f t="shared" si="22"/>
        <v>3</v>
      </c>
      <c r="G36" s="40">
        <f>$D36-5</f>
        <v>1</v>
      </c>
      <c r="H36" s="59" t="str">
        <f t="shared" si="23"/>
        <v>2-4</v>
      </c>
      <c r="I36" s="7">
        <v>15</v>
      </c>
      <c r="J36" s="28" t="str">
        <f t="shared" si="24"/>
        <v>10-20</v>
      </c>
      <c r="L36" s="150">
        <v>6</v>
      </c>
      <c r="M36" s="136">
        <v>0.83</v>
      </c>
      <c r="N36" s="167" t="str">
        <f t="shared" si="18"/>
        <v>81%</v>
      </c>
      <c r="O36" s="169" t="str">
        <f t="shared" si="19"/>
        <v>77%</v>
      </c>
      <c r="P36" s="168" t="str">
        <f t="shared" si="20"/>
        <v>73%</v>
      </c>
    </row>
    <row r="37" spans="2:16" ht="15.75" thickBot="1" x14ac:dyDescent="0.3">
      <c r="B37" s="104"/>
      <c r="C37" s="49">
        <v>0.81</v>
      </c>
      <c r="D37" s="41">
        <v>7</v>
      </c>
      <c r="E37" s="18">
        <f t="shared" si="21"/>
        <v>6</v>
      </c>
      <c r="F37" s="14">
        <f t="shared" si="22"/>
        <v>4</v>
      </c>
      <c r="G37" s="42">
        <f t="shared" ref="G37:G50" si="25">$D37-5</f>
        <v>2</v>
      </c>
      <c r="H37" s="60" t="str">
        <f t="shared" si="23"/>
        <v>2-4</v>
      </c>
      <c r="I37" s="19">
        <v>15</v>
      </c>
      <c r="J37" s="29" t="str">
        <f t="shared" si="24"/>
        <v>10-20</v>
      </c>
      <c r="L37" s="151">
        <v>7</v>
      </c>
      <c r="M37" s="137">
        <v>0.81</v>
      </c>
      <c r="N37" s="170" t="str">
        <f t="shared" si="18"/>
        <v>79%</v>
      </c>
      <c r="O37" s="171" t="str">
        <f t="shared" si="19"/>
        <v>75%</v>
      </c>
      <c r="P37" s="163" t="str">
        <f t="shared" si="20"/>
        <v>71%</v>
      </c>
    </row>
    <row r="38" spans="2:16" x14ac:dyDescent="0.25">
      <c r="B38" s="84" t="s">
        <v>17</v>
      </c>
      <c r="C38" s="50">
        <v>0.79</v>
      </c>
      <c r="D38" s="43">
        <v>8</v>
      </c>
      <c r="E38" s="16">
        <f t="shared" si="21"/>
        <v>7</v>
      </c>
      <c r="F38" s="12">
        <f t="shared" si="22"/>
        <v>5</v>
      </c>
      <c r="G38" s="44">
        <f t="shared" si="25"/>
        <v>3</v>
      </c>
      <c r="H38" s="61" t="str">
        <f>"3-6"</f>
        <v>3-6</v>
      </c>
      <c r="I38" s="20">
        <v>18</v>
      </c>
      <c r="J38" s="30" t="str">
        <f>"12-24"</f>
        <v>12-24</v>
      </c>
      <c r="L38" s="149">
        <v>8</v>
      </c>
      <c r="M38" s="138">
        <v>0.79</v>
      </c>
      <c r="N38" s="172" t="str">
        <f t="shared" si="18"/>
        <v>77%</v>
      </c>
      <c r="O38" s="173" t="str">
        <f t="shared" si="19"/>
        <v>73%</v>
      </c>
      <c r="P38" s="174" t="str">
        <f t="shared" si="20"/>
        <v>70%</v>
      </c>
    </row>
    <row r="39" spans="2:16" x14ac:dyDescent="0.25">
      <c r="B39" s="85"/>
      <c r="C39" s="51">
        <v>0.77</v>
      </c>
      <c r="D39" s="39">
        <v>9</v>
      </c>
      <c r="E39" s="6">
        <f t="shared" si="21"/>
        <v>8</v>
      </c>
      <c r="F39" s="5">
        <f t="shared" si="22"/>
        <v>6</v>
      </c>
      <c r="G39" s="40">
        <f t="shared" si="25"/>
        <v>4</v>
      </c>
      <c r="H39" s="62" t="str">
        <f t="shared" ref="H39:H50" si="26">"3-6"</f>
        <v>3-6</v>
      </c>
      <c r="I39" s="8">
        <v>18</v>
      </c>
      <c r="J39" s="31" t="str">
        <f t="shared" ref="J39:J42" si="27">"12-24"</f>
        <v>12-24</v>
      </c>
      <c r="L39" s="150">
        <v>9</v>
      </c>
      <c r="M39" s="139">
        <v>0.77</v>
      </c>
      <c r="N39" s="175" t="str">
        <f t="shared" si="18"/>
        <v>75%</v>
      </c>
      <c r="O39" s="169" t="str">
        <f t="shared" si="19"/>
        <v>71%</v>
      </c>
      <c r="P39" s="176" t="str">
        <f t="shared" si="20"/>
        <v>68%</v>
      </c>
    </row>
    <row r="40" spans="2:16" x14ac:dyDescent="0.25">
      <c r="B40" s="85"/>
      <c r="C40" s="51">
        <v>0.75</v>
      </c>
      <c r="D40" s="39">
        <v>10</v>
      </c>
      <c r="E40" s="6">
        <f t="shared" si="21"/>
        <v>9</v>
      </c>
      <c r="F40" s="5">
        <f t="shared" si="22"/>
        <v>7</v>
      </c>
      <c r="G40" s="40">
        <f t="shared" si="25"/>
        <v>5</v>
      </c>
      <c r="H40" s="62" t="str">
        <f t="shared" si="26"/>
        <v>3-6</v>
      </c>
      <c r="I40" s="8">
        <v>18</v>
      </c>
      <c r="J40" s="31" t="str">
        <f t="shared" si="27"/>
        <v>12-24</v>
      </c>
      <c r="L40" s="150">
        <v>10</v>
      </c>
      <c r="M40" s="139">
        <v>0.75</v>
      </c>
      <c r="N40" s="175" t="str">
        <f t="shared" si="18"/>
        <v>73%</v>
      </c>
      <c r="O40" s="177" t="str">
        <f t="shared" si="19"/>
        <v>70%</v>
      </c>
      <c r="P40" s="176" t="str">
        <f t="shared" si="20"/>
        <v>67%</v>
      </c>
    </row>
    <row r="41" spans="2:16" x14ac:dyDescent="0.25">
      <c r="B41" s="85"/>
      <c r="C41" s="51">
        <v>0.73</v>
      </c>
      <c r="D41" s="39">
        <v>11</v>
      </c>
      <c r="E41" s="6">
        <f t="shared" si="21"/>
        <v>10</v>
      </c>
      <c r="F41" s="5">
        <f t="shared" si="22"/>
        <v>8</v>
      </c>
      <c r="G41" s="40">
        <f t="shared" si="25"/>
        <v>6</v>
      </c>
      <c r="H41" s="62" t="str">
        <f t="shared" si="26"/>
        <v>3-6</v>
      </c>
      <c r="I41" s="8">
        <v>18</v>
      </c>
      <c r="J41" s="31" t="str">
        <f t="shared" si="27"/>
        <v>12-24</v>
      </c>
      <c r="L41" s="150">
        <v>11</v>
      </c>
      <c r="M41" s="139">
        <v>0.73</v>
      </c>
      <c r="N41" s="175" t="str">
        <f t="shared" si="18"/>
        <v>71%</v>
      </c>
      <c r="O41" s="177" t="str">
        <f t="shared" si="19"/>
        <v>68%</v>
      </c>
      <c r="P41" s="176" t="str">
        <f t="shared" si="20"/>
        <v>65%</v>
      </c>
    </row>
    <row r="42" spans="2:16" ht="15.75" thickBot="1" x14ac:dyDescent="0.3">
      <c r="B42" s="86"/>
      <c r="C42" s="52">
        <v>0.71</v>
      </c>
      <c r="D42" s="41">
        <v>12</v>
      </c>
      <c r="E42" s="18">
        <f t="shared" si="21"/>
        <v>11</v>
      </c>
      <c r="F42" s="14">
        <f t="shared" si="22"/>
        <v>9</v>
      </c>
      <c r="G42" s="42">
        <f t="shared" si="25"/>
        <v>7</v>
      </c>
      <c r="H42" s="63" t="str">
        <f t="shared" si="26"/>
        <v>3-6</v>
      </c>
      <c r="I42" s="21">
        <v>18</v>
      </c>
      <c r="J42" s="32" t="str">
        <f t="shared" si="27"/>
        <v>12-24</v>
      </c>
      <c r="L42" s="151">
        <v>12</v>
      </c>
      <c r="M42" s="140">
        <v>0.71</v>
      </c>
      <c r="N42" s="178" t="str">
        <f t="shared" si="18"/>
        <v>70%</v>
      </c>
      <c r="O42" s="179" t="str">
        <f t="shared" si="19"/>
        <v>67%</v>
      </c>
      <c r="P42" s="180" t="str">
        <f t="shared" si="20"/>
        <v>64%</v>
      </c>
    </row>
    <row r="43" spans="2:16" x14ac:dyDescent="0.25">
      <c r="B43" s="87" t="s">
        <v>18</v>
      </c>
      <c r="C43" s="53">
        <v>0.69499999999999995</v>
      </c>
      <c r="D43" s="43">
        <v>13</v>
      </c>
      <c r="E43" s="16">
        <f t="shared" si="21"/>
        <v>12</v>
      </c>
      <c r="F43" s="12">
        <f t="shared" si="22"/>
        <v>10</v>
      </c>
      <c r="G43" s="44">
        <f t="shared" si="25"/>
        <v>8</v>
      </c>
      <c r="H43" s="64" t="str">
        <f t="shared" si="26"/>
        <v>3-6</v>
      </c>
      <c r="I43" s="22">
        <v>24</v>
      </c>
      <c r="J43" s="33" t="str">
        <f>"18-30"</f>
        <v>18-30</v>
      </c>
      <c r="L43" s="149">
        <v>13</v>
      </c>
      <c r="M43" s="141">
        <v>0.69499999999999995</v>
      </c>
      <c r="N43" s="181" t="str">
        <f t="shared" si="18"/>
        <v>68%</v>
      </c>
      <c r="O43" s="182" t="str">
        <f t="shared" si="19"/>
        <v>65%</v>
      </c>
      <c r="P43" s="174" t="str">
        <f t="shared" si="20"/>
        <v>63%</v>
      </c>
    </row>
    <row r="44" spans="2:16" x14ac:dyDescent="0.25">
      <c r="B44" s="88"/>
      <c r="C44" s="54">
        <v>0.68</v>
      </c>
      <c r="D44" s="39">
        <v>14</v>
      </c>
      <c r="E44" s="6">
        <f t="shared" si="21"/>
        <v>13</v>
      </c>
      <c r="F44" s="5">
        <f t="shared" si="22"/>
        <v>11</v>
      </c>
      <c r="G44" s="40">
        <f t="shared" si="25"/>
        <v>9</v>
      </c>
      <c r="H44" s="65" t="str">
        <f t="shared" si="26"/>
        <v>3-6</v>
      </c>
      <c r="I44" s="9">
        <v>24</v>
      </c>
      <c r="J44" s="34" t="str">
        <f t="shared" ref="J44:J50" si="28">"18-30"</f>
        <v>18-30</v>
      </c>
      <c r="L44" s="150">
        <v>14</v>
      </c>
      <c r="M44" s="142">
        <v>0.68</v>
      </c>
      <c r="N44" s="183" t="str">
        <f t="shared" si="18"/>
        <v>67%</v>
      </c>
      <c r="O44" s="177" t="str">
        <f t="shared" si="19"/>
        <v>64%</v>
      </c>
      <c r="P44" s="176" t="str">
        <f t="shared" si="20"/>
        <v>62%</v>
      </c>
    </row>
    <row r="45" spans="2:16" x14ac:dyDescent="0.25">
      <c r="B45" s="88"/>
      <c r="C45" s="54">
        <v>0.66500000000000004</v>
      </c>
      <c r="D45" s="39">
        <v>15</v>
      </c>
      <c r="E45" s="6">
        <f t="shared" si="21"/>
        <v>14</v>
      </c>
      <c r="F45" s="5">
        <f t="shared" si="22"/>
        <v>12</v>
      </c>
      <c r="G45" s="40">
        <f t="shared" si="25"/>
        <v>10</v>
      </c>
      <c r="H45" s="65" t="str">
        <f t="shared" si="26"/>
        <v>3-6</v>
      </c>
      <c r="I45" s="9">
        <v>24</v>
      </c>
      <c r="J45" s="34" t="str">
        <f t="shared" si="28"/>
        <v>18-30</v>
      </c>
      <c r="L45" s="150">
        <v>15</v>
      </c>
      <c r="M45" s="142">
        <v>0.66500000000000004</v>
      </c>
      <c r="N45" s="183" t="str">
        <f t="shared" si="18"/>
        <v>65%</v>
      </c>
      <c r="O45" s="177" t="str">
        <f t="shared" si="19"/>
        <v>63%</v>
      </c>
      <c r="P45" s="176" t="str">
        <f t="shared" si="20"/>
        <v>61%</v>
      </c>
    </row>
    <row r="46" spans="2:16" x14ac:dyDescent="0.25">
      <c r="B46" s="88"/>
      <c r="C46" s="55">
        <v>0.65</v>
      </c>
      <c r="D46" s="39">
        <v>16</v>
      </c>
      <c r="E46" s="6">
        <f t="shared" si="21"/>
        <v>15</v>
      </c>
      <c r="F46" s="5">
        <f t="shared" si="22"/>
        <v>13</v>
      </c>
      <c r="G46" s="40">
        <f t="shared" si="25"/>
        <v>11</v>
      </c>
      <c r="H46" s="65" t="str">
        <f t="shared" si="26"/>
        <v>3-6</v>
      </c>
      <c r="I46" s="9">
        <v>24</v>
      </c>
      <c r="J46" s="34" t="str">
        <f t="shared" si="28"/>
        <v>18-30</v>
      </c>
      <c r="L46" s="150">
        <v>16</v>
      </c>
      <c r="M46" s="142">
        <v>0.65</v>
      </c>
      <c r="N46" s="183" t="str">
        <f t="shared" si="18"/>
        <v>64%</v>
      </c>
      <c r="O46" s="177" t="str">
        <f t="shared" si="19"/>
        <v>62%</v>
      </c>
      <c r="P46" s="176"/>
    </row>
    <row r="47" spans="2:16" x14ac:dyDescent="0.25">
      <c r="B47" s="88"/>
      <c r="C47" s="55">
        <v>0.64</v>
      </c>
      <c r="D47" s="39">
        <v>17</v>
      </c>
      <c r="E47" s="6">
        <f t="shared" si="21"/>
        <v>16</v>
      </c>
      <c r="F47" s="5">
        <f t="shared" si="22"/>
        <v>14</v>
      </c>
      <c r="G47" s="40">
        <f t="shared" si="25"/>
        <v>12</v>
      </c>
      <c r="H47" s="65" t="str">
        <f t="shared" si="26"/>
        <v>3-6</v>
      </c>
      <c r="I47" s="9">
        <v>24</v>
      </c>
      <c r="J47" s="34" t="str">
        <f t="shared" si="28"/>
        <v>18-30</v>
      </c>
      <c r="L47" s="150">
        <v>17</v>
      </c>
      <c r="M47" s="142">
        <v>0.64</v>
      </c>
      <c r="N47" s="183" t="str">
        <f t="shared" si="18"/>
        <v>63%</v>
      </c>
      <c r="O47" s="177" t="str">
        <f t="shared" si="19"/>
        <v>61%</v>
      </c>
      <c r="P47" s="176"/>
    </row>
    <row r="48" spans="2:16" x14ac:dyDescent="0.25">
      <c r="B48" s="88"/>
      <c r="C48" s="55">
        <v>0.63</v>
      </c>
      <c r="D48" s="39">
        <v>18</v>
      </c>
      <c r="E48" s="6">
        <f t="shared" si="21"/>
        <v>17</v>
      </c>
      <c r="F48" s="5">
        <f t="shared" si="22"/>
        <v>15</v>
      </c>
      <c r="G48" s="40">
        <f t="shared" si="25"/>
        <v>13</v>
      </c>
      <c r="H48" s="65" t="str">
        <f t="shared" si="26"/>
        <v>3-6</v>
      </c>
      <c r="I48" s="9">
        <v>24</v>
      </c>
      <c r="J48" s="34" t="str">
        <f t="shared" si="28"/>
        <v>18-30</v>
      </c>
      <c r="L48" s="150">
        <v>18</v>
      </c>
      <c r="M48" s="142">
        <v>0.63</v>
      </c>
      <c r="N48" s="183" t="str">
        <f t="shared" si="18"/>
        <v>62%</v>
      </c>
      <c r="O48" s="177"/>
      <c r="P48" s="176"/>
    </row>
    <row r="49" spans="2:16" x14ac:dyDescent="0.25">
      <c r="B49" s="88"/>
      <c r="C49" s="55">
        <v>0.62</v>
      </c>
      <c r="D49" s="39">
        <v>19</v>
      </c>
      <c r="E49" s="6">
        <f t="shared" si="21"/>
        <v>18</v>
      </c>
      <c r="F49" s="5">
        <f t="shared" si="22"/>
        <v>16</v>
      </c>
      <c r="G49" s="40">
        <f t="shared" si="25"/>
        <v>14</v>
      </c>
      <c r="H49" s="65" t="str">
        <f t="shared" si="26"/>
        <v>3-6</v>
      </c>
      <c r="I49" s="9">
        <v>24</v>
      </c>
      <c r="J49" s="34" t="str">
        <f t="shared" si="28"/>
        <v>18-30</v>
      </c>
      <c r="L49" s="150">
        <v>19</v>
      </c>
      <c r="M49" s="142">
        <v>0.62</v>
      </c>
      <c r="N49" s="183" t="str">
        <f t="shared" si="18"/>
        <v>61%</v>
      </c>
      <c r="O49" s="177"/>
      <c r="P49" s="176"/>
    </row>
    <row r="50" spans="2:16" ht="15.75" thickBot="1" x14ac:dyDescent="0.3">
      <c r="B50" s="89"/>
      <c r="C50" s="66">
        <v>0.61</v>
      </c>
      <c r="D50" s="67">
        <v>20</v>
      </c>
      <c r="E50" s="35">
        <f t="shared" si="21"/>
        <v>19</v>
      </c>
      <c r="F50" s="36">
        <f t="shared" si="22"/>
        <v>17</v>
      </c>
      <c r="G50" s="68">
        <f t="shared" si="25"/>
        <v>15</v>
      </c>
      <c r="H50" s="69" t="str">
        <f t="shared" si="26"/>
        <v>3-6</v>
      </c>
      <c r="I50" s="37">
        <v>24</v>
      </c>
      <c r="J50" s="38" t="str">
        <f t="shared" si="28"/>
        <v>18-30</v>
      </c>
      <c r="L50" s="153">
        <v>20</v>
      </c>
      <c r="M50" s="187">
        <v>0.61</v>
      </c>
      <c r="N50" s="185"/>
      <c r="O50" s="184"/>
      <c r="P50" s="186"/>
    </row>
    <row r="51" spans="2:16" ht="15.75" thickTop="1" x14ac:dyDescent="0.25">
      <c r="G51" s="83" t="s">
        <v>19</v>
      </c>
      <c r="H51" s="83"/>
      <c r="I51" s="83"/>
      <c r="J51" s="83"/>
      <c r="M51" s="120" t="s">
        <v>19</v>
      </c>
      <c r="N51" s="120"/>
      <c r="O51" s="120"/>
      <c r="P51" s="120"/>
    </row>
  </sheetData>
  <mergeCells count="30">
    <mergeCell ref="M51:P51"/>
    <mergeCell ref="B31:B33"/>
    <mergeCell ref="B34:B37"/>
    <mergeCell ref="B38:B42"/>
    <mergeCell ref="B43:B50"/>
    <mergeCell ref="G51:J51"/>
    <mergeCell ref="M2:P2"/>
    <mergeCell ref="L2:L4"/>
    <mergeCell ref="B28:B30"/>
    <mergeCell ref="C28:C30"/>
    <mergeCell ref="D28:G28"/>
    <mergeCell ref="H28:J28"/>
    <mergeCell ref="H29:H30"/>
    <mergeCell ref="I29:I30"/>
    <mergeCell ref="J29:J30"/>
    <mergeCell ref="M25:P25"/>
    <mergeCell ref="L28:L30"/>
    <mergeCell ref="M28:P28"/>
    <mergeCell ref="G25:J25"/>
    <mergeCell ref="B12:B16"/>
    <mergeCell ref="B17:B24"/>
    <mergeCell ref="B2:B4"/>
    <mergeCell ref="H2:J2"/>
    <mergeCell ref="H3:H4"/>
    <mergeCell ref="I3:I4"/>
    <mergeCell ref="J3:J4"/>
    <mergeCell ref="B8:B11"/>
    <mergeCell ref="C2:C4"/>
    <mergeCell ref="D2:G2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Intensity Effort 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</dc:creator>
  <cp:lastModifiedBy>Mladen</cp:lastModifiedBy>
  <dcterms:created xsi:type="dcterms:W3CDTF">2013-09-25T12:28:06Z</dcterms:created>
  <dcterms:modified xsi:type="dcterms:W3CDTF">2013-09-26T15:47:28Z</dcterms:modified>
</cp:coreProperties>
</file>